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<sst xmlns="http://schemas.openxmlformats.org/spreadsheetml/2006/main" count="2502" uniqueCount="1834">
  <si>
    <t>Course Code</t>
  </si>
  <si>
    <t>Course Title</t>
  </si>
  <si>
    <t>Round 1 2014</t>
  </si>
  <si>
    <t>Difference</t>
  </si>
  <si>
    <t>Round 1 2015</t>
  </si>
  <si>
    <t>AL801</t>
  </si>
  <si>
    <t>Software Design(Game Development or Cloud Computing)</t>
  </si>
  <si>
    <t>AL820</t>
  </si>
  <si>
    <t xml:space="preserve">Mechanical and Polymer Engineering                          </t>
  </si>
  <si>
    <t>AL830</t>
  </si>
  <si>
    <t xml:space="preserve">General Nursing                                             </t>
  </si>
  <si>
    <t>AL831</t>
  </si>
  <si>
    <t xml:space="preserve">Mature Applicants General Nursing                           </t>
  </si>
  <si>
    <t>AL832</t>
  </si>
  <si>
    <t xml:space="preserve">Psychiatric Nursing                                         </t>
  </si>
  <si>
    <t>AL833</t>
  </si>
  <si>
    <t xml:space="preserve">Mature Applicants Psychiatric Nursing                       </t>
  </si>
  <si>
    <t>AL836</t>
  </si>
  <si>
    <t xml:space="preserve">Health Science with Nutrition                               </t>
  </si>
  <si>
    <t>AL837</t>
  </si>
  <si>
    <t xml:space="preserve">Sports Science with Exercise Physiology                     </t>
  </si>
  <si>
    <t>AL838</t>
  </si>
  <si>
    <t xml:space="preserve">Biotechnology                                               </t>
  </si>
  <si>
    <t>AL840</t>
  </si>
  <si>
    <t xml:space="preserve">Pharmaceutical Science                                      </t>
  </si>
  <si>
    <t>AL841</t>
  </si>
  <si>
    <t xml:space="preserve">Athletic and Rehabilitation Therapy                         </t>
  </si>
  <si>
    <t>AL842</t>
  </si>
  <si>
    <t xml:space="preserve">Bioveterinary Science                                       </t>
  </si>
  <si>
    <t>AL850</t>
  </si>
  <si>
    <t xml:space="preserve">Business                                                    </t>
  </si>
  <si>
    <t>AL851</t>
  </si>
  <si>
    <t xml:space="preserve">Business and Law                                            </t>
  </si>
  <si>
    <t>AL852</t>
  </si>
  <si>
    <t xml:space="preserve">Accounting                                                  </t>
  </si>
  <si>
    <t>AL854</t>
  </si>
  <si>
    <t xml:space="preserve">Business Psychology                                         </t>
  </si>
  <si>
    <t>AL860</t>
  </si>
  <si>
    <t xml:space="preserve">Social Care Practice                                        </t>
  </si>
  <si>
    <t>PC405</t>
  </si>
  <si>
    <t xml:space="preserve">Citizenship and Community Studies                           </t>
  </si>
  <si>
    <t>PC410</t>
  </si>
  <si>
    <t xml:space="preserve">Humanities                                                  </t>
  </si>
  <si>
    <t>PC411</t>
  </si>
  <si>
    <t xml:space="preserve">English and History                                         </t>
  </si>
  <si>
    <t>CW008</t>
  </si>
  <si>
    <t xml:space="preserve">Applied Humanities (Wexford)                                </t>
  </si>
  <si>
    <t>CW018</t>
  </si>
  <si>
    <t>Business (Options:Business or Digital Marketing - Wexford)</t>
  </si>
  <si>
    <t>CW028</t>
  </si>
  <si>
    <t xml:space="preserve">Early Childhood Education and Care (Wexford)                </t>
  </si>
  <si>
    <t>CW038</t>
  </si>
  <si>
    <t xml:space="preserve">Art (Wexford) - Portfolio                                   </t>
  </si>
  <si>
    <t>CW068</t>
  </si>
  <si>
    <t>Applied Social Studies(Professional Social Care - Wexford)</t>
  </si>
  <si>
    <t>CW088</t>
  </si>
  <si>
    <t xml:space="preserve">Visual Communications and Design (Wexford)                  </t>
  </si>
  <si>
    <t>CW098</t>
  </si>
  <si>
    <t xml:space="preserve">Culture and Heritage Studies (Wexford)                      </t>
  </si>
  <si>
    <t>CW108</t>
  </si>
  <si>
    <t xml:space="preserve">Biosciences with Bioforensics or Biopharmaceuticals         </t>
  </si>
  <si>
    <t>CW168</t>
  </si>
  <si>
    <t xml:space="preserve">Environmental Science                                       </t>
  </si>
  <si>
    <t>CW178</t>
  </si>
  <si>
    <t xml:space="preserve">Sport Science                                               </t>
  </si>
  <si>
    <t>CW188</t>
  </si>
  <si>
    <t xml:space="preserve">Sports Rehabilitation and Athletic Therapy                  </t>
  </si>
  <si>
    <t>CW198</t>
  </si>
  <si>
    <t xml:space="preserve">Strength and Conditioning                                   </t>
  </si>
  <si>
    <t>CW208</t>
  </si>
  <si>
    <t xml:space="preserve">Computer Games Development                                  </t>
  </si>
  <si>
    <t>CW238</t>
  </si>
  <si>
    <t xml:space="preserve">Software Development                                        </t>
  </si>
  <si>
    <t>CW248</t>
  </si>
  <si>
    <t xml:space="preserve">Computer Systems Management                                 </t>
  </si>
  <si>
    <t>CW438</t>
  </si>
  <si>
    <t xml:space="preserve">Quantity Surveying                                          </t>
  </si>
  <si>
    <t>CW448</t>
  </si>
  <si>
    <t xml:space="preserve">Facilities and Energy Management                            </t>
  </si>
  <si>
    <t>CW468</t>
  </si>
  <si>
    <t xml:space="preserve">Architectural Technology                                    </t>
  </si>
  <si>
    <t>CW478</t>
  </si>
  <si>
    <t xml:space="preserve">Civil Engineering                                           </t>
  </si>
  <si>
    <t>CW548</t>
  </si>
  <si>
    <t xml:space="preserve">Mechanical Engineering                                      </t>
  </si>
  <si>
    <t>CW558</t>
  </si>
  <si>
    <t xml:space="preserve">Electronic Systems                                          </t>
  </si>
  <si>
    <t>CW568</t>
  </si>
  <si>
    <t xml:space="preserve">Aero Engineering                                            </t>
  </si>
  <si>
    <t>CW578</t>
  </si>
  <si>
    <t xml:space="preserve">TV and Media Production                                     </t>
  </si>
  <si>
    <t>CW708</t>
  </si>
  <si>
    <t xml:space="preserve">Law - LLB                                                   </t>
  </si>
  <si>
    <t>CW728</t>
  </si>
  <si>
    <t xml:space="preserve">Product Design Innovation                                   </t>
  </si>
  <si>
    <t>CW748</t>
  </si>
  <si>
    <t xml:space="preserve">Early Childhood Education and Care                          </t>
  </si>
  <si>
    <t>CW758</t>
  </si>
  <si>
    <t xml:space="preserve">Applied Social Studies (Professional Social Care)           </t>
  </si>
  <si>
    <t>CW788</t>
  </si>
  <si>
    <t xml:space="preserve">Youth and Community Work - Interview                        </t>
  </si>
  <si>
    <t>CW808</t>
  </si>
  <si>
    <t xml:space="preserve">Media and Public Relations                                  </t>
  </si>
  <si>
    <t>CW838</t>
  </si>
  <si>
    <t xml:space="preserve">Business - Marketing                                        </t>
  </si>
  <si>
    <t>CW858</t>
  </si>
  <si>
    <t>Sport Management and Coaching</t>
  </si>
  <si>
    <t>CW908</t>
  </si>
  <si>
    <t xml:space="preserve">Business - Management                                       </t>
  </si>
  <si>
    <t>CW928</t>
  </si>
  <si>
    <t xml:space="preserve">Business - Human Resource Management                        </t>
  </si>
  <si>
    <t>CW938</t>
  </si>
  <si>
    <t xml:space="preserve">Business with Law                                           </t>
  </si>
  <si>
    <t>CW948</t>
  </si>
  <si>
    <t>CR105</t>
  </si>
  <si>
    <t xml:space="preserve">Chemical and Biopharmaceutical Engineering                  </t>
  </si>
  <si>
    <t>CR106</t>
  </si>
  <si>
    <t>CR108</t>
  </si>
  <si>
    <t>CR109</t>
  </si>
  <si>
    <t xml:space="preserve">Structural Engineering                                      </t>
  </si>
  <si>
    <t>CR112</t>
  </si>
  <si>
    <t xml:space="preserve">Multimedia                                                  </t>
  </si>
  <si>
    <t>CR116</t>
  </si>
  <si>
    <t xml:space="preserve">Software Development and Computer Networking                </t>
  </si>
  <si>
    <t>CR121</t>
  </si>
  <si>
    <t xml:space="preserve">Music at CIT Cork School of Music                           </t>
  </si>
  <si>
    <t>CR125</t>
  </si>
  <si>
    <t>Popular Music: Electric Bass Guitar at CIT School of Music</t>
  </si>
  <si>
    <t>CR126</t>
  </si>
  <si>
    <t xml:space="preserve">Popular Music: Drums  at CIT Cork School of Music           </t>
  </si>
  <si>
    <t>CR127</t>
  </si>
  <si>
    <t>Popular Music: Electric Guitar at CIT Cork School of Music</t>
  </si>
  <si>
    <t>CR128</t>
  </si>
  <si>
    <t xml:space="preserve">Popular Music: Keyboards  at CIT Cork School of Music    </t>
  </si>
  <si>
    <t>CR129</t>
  </si>
  <si>
    <t xml:space="preserve">Popular Music: Voice at CIT Cork School of Music            </t>
  </si>
  <si>
    <t>CR150</t>
  </si>
  <si>
    <t xml:space="preserve">Business Information Systems                                </t>
  </si>
  <si>
    <t>CR210</t>
  </si>
  <si>
    <t xml:space="preserve">Contemporary Applied Art (Ceramic, Glass, Textiles)  </t>
  </si>
  <si>
    <t>CR220</t>
  </si>
  <si>
    <t xml:space="preserve">Fine Art at CIT Crawford College of Art and Design          </t>
  </si>
  <si>
    <t>CR305</t>
  </si>
  <si>
    <t xml:space="preserve">Physical Sciences (Common Entry)                            </t>
  </si>
  <si>
    <t>CR310</t>
  </si>
  <si>
    <t xml:space="preserve">IT  Management                                              </t>
  </si>
  <si>
    <t>CR312</t>
  </si>
  <si>
    <t xml:space="preserve">Web Development                                             </t>
  </si>
  <si>
    <t>CR320</t>
  </si>
  <si>
    <t>Biomedical Science - Joint CIT and UCC programme</t>
  </si>
  <si>
    <t>CR325</t>
  </si>
  <si>
    <t xml:space="preserve">Pharmaceutical Biotechnology                                </t>
  </si>
  <si>
    <t>CR330</t>
  </si>
  <si>
    <t xml:space="preserve">Herbal Science                                              </t>
  </si>
  <si>
    <t>CR333</t>
  </si>
  <si>
    <t xml:space="preserve">Nutrition and Health Science                                </t>
  </si>
  <si>
    <t>CR335</t>
  </si>
  <si>
    <t xml:space="preserve">Common Entry Biological Sciences                            </t>
  </si>
  <si>
    <t>CR340</t>
  </si>
  <si>
    <t xml:space="preserve">Analytical Chemistry with Quality Assurance                 </t>
  </si>
  <si>
    <t>CR360</t>
  </si>
  <si>
    <t xml:space="preserve">Instrument Engineering                                      </t>
  </si>
  <si>
    <t>CR365</t>
  </si>
  <si>
    <t xml:space="preserve">Environmental Science and Sustainable Technology            </t>
  </si>
  <si>
    <t>CR400</t>
  </si>
  <si>
    <t>CR420</t>
  </si>
  <si>
    <t xml:space="preserve">Marketing                                                   </t>
  </si>
  <si>
    <t>CR425</t>
  </si>
  <si>
    <t xml:space="preserve">International Business with Language                        </t>
  </si>
  <si>
    <t>CR500</t>
  </si>
  <si>
    <t xml:space="preserve">Engineering (Common Entry)                                  </t>
  </si>
  <si>
    <t>CR510</t>
  </si>
  <si>
    <t xml:space="preserve">Sustainable Energy Engineering                              </t>
  </si>
  <si>
    <t>CR520</t>
  </si>
  <si>
    <t xml:space="preserve">Biomedical Engineering                                      </t>
  </si>
  <si>
    <t>CR560</t>
  </si>
  <si>
    <t>CR565</t>
  </si>
  <si>
    <t xml:space="preserve">Interior Architecture                                       </t>
  </si>
  <si>
    <t>CR570</t>
  </si>
  <si>
    <t>CR572</t>
  </si>
  <si>
    <t xml:space="preserve">Construction Management                                     </t>
  </si>
  <si>
    <t>CR580</t>
  </si>
  <si>
    <t xml:space="preserve">Electrical Engineering                                      </t>
  </si>
  <si>
    <t>CR590</t>
  </si>
  <si>
    <t xml:space="preserve">Electronic Engineering                                      </t>
  </si>
  <si>
    <t>CR600</t>
  </si>
  <si>
    <t xml:space="preserve">Visual Communications                                       </t>
  </si>
  <si>
    <t>CR660</t>
  </si>
  <si>
    <t xml:space="preserve">Tourism                                                     </t>
  </si>
  <si>
    <t>CR700</t>
  </si>
  <si>
    <t xml:space="preserve">Theatre and Drama Studies at CIT Cork School of Music   </t>
  </si>
  <si>
    <t>CK101</t>
  </si>
  <si>
    <t xml:space="preserve">Arts                                                        </t>
  </si>
  <si>
    <t>CK102</t>
  </si>
  <si>
    <t xml:space="preserve">Social Science                                              </t>
  </si>
  <si>
    <t>CK104</t>
  </si>
  <si>
    <t>Arts with Music-3 Years or 4 years(BMus or Intl Pathway)</t>
  </si>
  <si>
    <t>CK105</t>
  </si>
  <si>
    <t>Film and Screen Media - 3 years or 4 years (Intl Pathway)</t>
  </si>
  <si>
    <t>CK106</t>
  </si>
  <si>
    <t xml:space="preserve">Applied Psychology                                          </t>
  </si>
  <si>
    <t>CK107</t>
  </si>
  <si>
    <t>Geography and Archaeology - 3 years or 4 years (Intl Pwy)</t>
  </si>
  <si>
    <t>CK108</t>
  </si>
  <si>
    <t>Arts International - 4 yrs with subject groupings as CK101</t>
  </si>
  <si>
    <t>CK109</t>
  </si>
  <si>
    <t xml:space="preserve">English - 3 years or 4 years (International Pathway)        </t>
  </si>
  <si>
    <t>CK110</t>
  </si>
  <si>
    <t xml:space="preserve">World Languages                                             </t>
  </si>
  <si>
    <t>CK111</t>
  </si>
  <si>
    <t xml:space="preserve">Early Years and Childhood Studies                           </t>
  </si>
  <si>
    <t>CK112</t>
  </si>
  <si>
    <t>Drama and Theatre Studies - 3 years or 4 years (Intl Pwy)</t>
  </si>
  <si>
    <t>CK113</t>
  </si>
  <si>
    <t xml:space="preserve">Criminology - 3 years or 4 years (International Pathway)    </t>
  </si>
  <si>
    <t>CK114</t>
  </si>
  <si>
    <t>Social Science (Youth &amp; Community Work) - Mature App.</t>
  </si>
  <si>
    <t>CK115</t>
  </si>
  <si>
    <t xml:space="preserve">Social Work  - Mature Applicants only                       </t>
  </si>
  <si>
    <t>CK116</t>
  </si>
  <si>
    <t xml:space="preserve">Sports Studies and Physical Education                       </t>
  </si>
  <si>
    <t>CK117</t>
  </si>
  <si>
    <t>Economics (through Transformational Learning) - 3 or 4 yrs</t>
  </si>
  <si>
    <t>CK118</t>
  </si>
  <si>
    <t>Digital Humanities and IT - 3 or 4 yrs(Industry or Intl Pwy)</t>
  </si>
  <si>
    <t>CK201</t>
  </si>
  <si>
    <t xml:space="preserve">Commerce                                                    </t>
  </si>
  <si>
    <t>CK202</t>
  </si>
  <si>
    <t>CK203</t>
  </si>
  <si>
    <t>CK204</t>
  </si>
  <si>
    <t xml:space="preserve">Finance                                                     </t>
  </si>
  <si>
    <t>CK205</t>
  </si>
  <si>
    <t xml:space="preserve">Commerce (International) with French                        </t>
  </si>
  <si>
    <t>CK206</t>
  </si>
  <si>
    <t xml:space="preserve">Commerce (International) with German                        </t>
  </si>
  <si>
    <t>CK207</t>
  </si>
  <si>
    <t xml:space="preserve">Commerce (International) with Italian                       </t>
  </si>
  <si>
    <t>CK208</t>
  </si>
  <si>
    <t xml:space="preserve">Commerce (International) with Hispanic Studies              </t>
  </si>
  <si>
    <t>CK209</t>
  </si>
  <si>
    <t xml:space="preserve">Commerce (International) with Irish                         </t>
  </si>
  <si>
    <t>CK210</t>
  </si>
  <si>
    <t xml:space="preserve">Government                                                  </t>
  </si>
  <si>
    <t>CK211</t>
  </si>
  <si>
    <t xml:space="preserve">Commerce (International) with Chinese Studies               </t>
  </si>
  <si>
    <t>CK301</t>
  </si>
  <si>
    <t xml:space="preserve">Law                                                         </t>
  </si>
  <si>
    <t>CK302</t>
  </si>
  <si>
    <t xml:space="preserve">Law and French                                              </t>
  </si>
  <si>
    <t>CK304</t>
  </si>
  <si>
    <t xml:space="preserve">Law and Irish                                               </t>
  </si>
  <si>
    <t>CK305</t>
  </si>
  <si>
    <t xml:space="preserve">Law (Clinical)                                              </t>
  </si>
  <si>
    <t>CK306</t>
  </si>
  <si>
    <t xml:space="preserve">Law (International)                                         </t>
  </si>
  <si>
    <t>CK401</t>
  </si>
  <si>
    <t xml:space="preserve">Computer Science                                            </t>
  </si>
  <si>
    <t>CK402</t>
  </si>
  <si>
    <t xml:space="preserve">Biological and Chemical Sciences                            </t>
  </si>
  <si>
    <t>CK404</t>
  </si>
  <si>
    <t>Biological, Earth and Environmental Sciences</t>
  </si>
  <si>
    <t>CK405</t>
  </si>
  <si>
    <t xml:space="preserve">Genetics                                                    </t>
  </si>
  <si>
    <t>CK406</t>
  </si>
  <si>
    <t xml:space="preserve">Chemical Sciences                                           </t>
  </si>
  <si>
    <t>CK407</t>
  </si>
  <si>
    <t xml:space="preserve">Mathematical Sciences                                       </t>
  </si>
  <si>
    <t>CK408</t>
  </si>
  <si>
    <t xml:space="preserve">Physics and Astrophysics                                    </t>
  </si>
  <si>
    <t>CK502</t>
  </si>
  <si>
    <t xml:space="preserve">Food Marketing and Entrepreneurship                         </t>
  </si>
  <si>
    <t>CK504</t>
  </si>
  <si>
    <t xml:space="preserve">Nutritional Sciences                                        </t>
  </si>
  <si>
    <t>CK505</t>
  </si>
  <si>
    <t xml:space="preserve">Food Science                                                </t>
  </si>
  <si>
    <t>CK506</t>
  </si>
  <si>
    <t xml:space="preserve">International Development and Food Policy                   </t>
  </si>
  <si>
    <t>CK600</t>
  </si>
  <si>
    <t xml:space="preserve">Engineering                                                 </t>
  </si>
  <si>
    <t>CK606</t>
  </si>
  <si>
    <t xml:space="preserve">Architecture - Joint UCC and CIT programme                  </t>
  </si>
  <si>
    <t>CK701</t>
  </si>
  <si>
    <t xml:space="preserve">Medicine (Undergraduate Entry)                              </t>
  </si>
  <si>
    <t>CK702</t>
  </si>
  <si>
    <t xml:space="preserve">Dentistry                                                   </t>
  </si>
  <si>
    <t>CK703</t>
  </si>
  <si>
    <t xml:space="preserve">Pharmacy                                                    </t>
  </si>
  <si>
    <t>CK704</t>
  </si>
  <si>
    <t xml:space="preserve">Occupational Therapy                                        </t>
  </si>
  <si>
    <t>CK705</t>
  </si>
  <si>
    <t xml:space="preserve">Speech and Language Therapy                                 </t>
  </si>
  <si>
    <t>CK706</t>
  </si>
  <si>
    <t xml:space="preserve">Public Health                                               </t>
  </si>
  <si>
    <t>CK710</t>
  </si>
  <si>
    <t>CK711</t>
  </si>
  <si>
    <t>CK712</t>
  </si>
  <si>
    <t xml:space="preserve">Children`s and General Nursing (Integrated)                 </t>
  </si>
  <si>
    <t>CK713</t>
  </si>
  <si>
    <t>Mature Applicants Children`s and General Nursing</t>
  </si>
  <si>
    <t>CK720</t>
  </si>
  <si>
    <t xml:space="preserve">Mental Health Nursing                                       </t>
  </si>
  <si>
    <t>CK721</t>
  </si>
  <si>
    <t xml:space="preserve">Mature Applicants Mental Health Nursing                     </t>
  </si>
  <si>
    <t>CK730</t>
  </si>
  <si>
    <t xml:space="preserve">Intellectual Disability Nursing                             </t>
  </si>
  <si>
    <t>CK731</t>
  </si>
  <si>
    <t xml:space="preserve">Mature Applicants Intellectual Disability Nursing           </t>
  </si>
  <si>
    <t>CK740</t>
  </si>
  <si>
    <t xml:space="preserve">Midwifery                                                   </t>
  </si>
  <si>
    <t>CK741</t>
  </si>
  <si>
    <t xml:space="preserve">Mature Applicants Midwifery                                 </t>
  </si>
  <si>
    <t>CK791</t>
  </si>
  <si>
    <t xml:space="preserve">Medicine (Graduate Entry)                                   </t>
  </si>
  <si>
    <t>AC120</t>
  </si>
  <si>
    <t xml:space="preserve">International Business                                      </t>
  </si>
  <si>
    <t>AC137</t>
  </si>
  <si>
    <t xml:space="preserve">Liberal Arts                                                </t>
  </si>
  <si>
    <t>CT125</t>
  </si>
  <si>
    <t xml:space="preserve">Information Technology                                      </t>
  </si>
  <si>
    <t>CE001</t>
  </si>
  <si>
    <t xml:space="preserve">Education - Primary Teaching                                </t>
  </si>
  <si>
    <t>CM001</t>
  </si>
  <si>
    <t>CM002</t>
  </si>
  <si>
    <t xml:space="preserve">Education - Primary Teaching - Gaeltacht Applicants         </t>
  </si>
  <si>
    <t>CM010</t>
  </si>
  <si>
    <t xml:space="preserve">Education Studies                                           </t>
  </si>
  <si>
    <t>CM020</t>
  </si>
  <si>
    <t xml:space="preserve">Early Childhood Education                                   </t>
  </si>
  <si>
    <t>DB500</t>
  </si>
  <si>
    <t xml:space="preserve">Computing                                                   </t>
  </si>
  <si>
    <t>DB512</t>
  </si>
  <si>
    <t xml:space="preserve">Business Studies                                            </t>
  </si>
  <si>
    <t>DB514</t>
  </si>
  <si>
    <t xml:space="preserve">Business Studies (Law)                                      </t>
  </si>
  <si>
    <t>DB515</t>
  </si>
  <si>
    <t xml:space="preserve">Business Studies (Human Resource Management)                </t>
  </si>
  <si>
    <t>DB516</t>
  </si>
  <si>
    <t xml:space="preserve">Financial Services                                          </t>
  </si>
  <si>
    <t>DB517</t>
  </si>
  <si>
    <t xml:space="preserve">Marketing (Event Management)                                </t>
  </si>
  <si>
    <t>DB518</t>
  </si>
  <si>
    <t xml:space="preserve">Marketing (Digital Media)                                   </t>
  </si>
  <si>
    <t>DB520</t>
  </si>
  <si>
    <t xml:space="preserve">Business Studies (with work placement)                      </t>
  </si>
  <si>
    <t>DB521</t>
  </si>
  <si>
    <t xml:space="preserve">Accounting and Finance                                      </t>
  </si>
  <si>
    <t>DB524</t>
  </si>
  <si>
    <t>DB525</t>
  </si>
  <si>
    <t xml:space="preserve">Marketing (Digital Media and Cloud Computing)               </t>
  </si>
  <si>
    <t>DB526</t>
  </si>
  <si>
    <t xml:space="preserve">Business Information Systems (Cloud Computing)              </t>
  </si>
  <si>
    <t>DB531</t>
  </si>
  <si>
    <t>DB561</t>
  </si>
  <si>
    <t xml:space="preserve">Arts (General)                                              </t>
  </si>
  <si>
    <t>DB562</t>
  </si>
  <si>
    <t xml:space="preserve">Psychology                                                  </t>
  </si>
  <si>
    <t>DB565</t>
  </si>
  <si>
    <t xml:space="preserve">Journalism                                                  </t>
  </si>
  <si>
    <t>DB566</t>
  </si>
  <si>
    <t>DB567</t>
  </si>
  <si>
    <t xml:space="preserve">Film                                                        </t>
  </si>
  <si>
    <t>DB568</t>
  </si>
  <si>
    <t>DB569</t>
  </si>
  <si>
    <t xml:space="preserve">Business (Psychology)                                       </t>
  </si>
  <si>
    <t>DC001</t>
  </si>
  <si>
    <t xml:space="preserve">Education - Early Childhood Education                       </t>
  </si>
  <si>
    <t>DC002</t>
  </si>
  <si>
    <t>DC003</t>
  </si>
  <si>
    <t>DC009</t>
  </si>
  <si>
    <t xml:space="preserve">Joint Honours - Humanities                                  </t>
  </si>
  <si>
    <t>DC010</t>
  </si>
  <si>
    <t>Post Primary Teacher Education - Religious Ed and Eng</t>
  </si>
  <si>
    <t>DC011</t>
  </si>
  <si>
    <t>Post Primary Teacher Education - Religious Ed and His</t>
  </si>
  <si>
    <t>DC012</t>
  </si>
  <si>
    <t>Post Primary Teacher Education - Religious Ed and Mus</t>
  </si>
  <si>
    <t>DC110</t>
  </si>
  <si>
    <t xml:space="preserve">Business Studies International                              </t>
  </si>
  <si>
    <t>DC111</t>
  </si>
  <si>
    <t>DC112</t>
  </si>
  <si>
    <t xml:space="preserve">Global Business (France)                                    </t>
  </si>
  <si>
    <t>DC113</t>
  </si>
  <si>
    <t xml:space="preserve">Global Business (Germany)                                   </t>
  </si>
  <si>
    <t>DC114</t>
  </si>
  <si>
    <t xml:space="preserve">Global Business (Spain)                                     </t>
  </si>
  <si>
    <t>DC115</t>
  </si>
  <si>
    <t>DC116</t>
  </si>
  <si>
    <t xml:space="preserve">Global Business (USA)                                       </t>
  </si>
  <si>
    <t>DC117</t>
  </si>
  <si>
    <t>Aviation Management / Aviation Mgmt with Pilot Studies</t>
  </si>
  <si>
    <t>DC118</t>
  </si>
  <si>
    <t xml:space="preserve">Gnó agus Gaeilge / Business and Irish                       </t>
  </si>
  <si>
    <t>DC119</t>
  </si>
  <si>
    <t xml:space="preserve">Global Business (Canada)                                    </t>
  </si>
  <si>
    <t>DC120</t>
  </si>
  <si>
    <t xml:space="preserve">Enterprise Computing                                        </t>
  </si>
  <si>
    <t>DC121</t>
  </si>
  <si>
    <t xml:space="preserve">Computer Applications                                       </t>
  </si>
  <si>
    <t>DC122</t>
  </si>
  <si>
    <t>Computational Problem-Solving and Software Development</t>
  </si>
  <si>
    <t>DC126</t>
  </si>
  <si>
    <t xml:space="preserve">Actuarial Mathematics                                       </t>
  </si>
  <si>
    <t>DC127</t>
  </si>
  <si>
    <t>Actuarial,Financial and Mathematical Sciences(common ent)</t>
  </si>
  <si>
    <t>DC131</t>
  </si>
  <si>
    <t xml:space="preserve">Communication Studies                                       </t>
  </si>
  <si>
    <t>DC132</t>
  </si>
  <si>
    <t>DC133</t>
  </si>
  <si>
    <t>DC155</t>
  </si>
  <si>
    <t xml:space="preserve">Applied Language and Translation Studies                    </t>
  </si>
  <si>
    <t>DC161</t>
  </si>
  <si>
    <t xml:space="preserve">Analytical Science                                          </t>
  </si>
  <si>
    <t>DC162</t>
  </si>
  <si>
    <t xml:space="preserve">Chemical and Pharmaceutical Sciences                        </t>
  </si>
  <si>
    <t>DC166</t>
  </si>
  <si>
    <t xml:space="preserve">Environmental Science and Health                            </t>
  </si>
  <si>
    <t>DC167</t>
  </si>
  <si>
    <t xml:space="preserve">Physics with Astronomy                                      </t>
  </si>
  <si>
    <t>DC168</t>
  </si>
  <si>
    <t xml:space="preserve">Genetics and Cell Biology                                   </t>
  </si>
  <si>
    <t>DC171</t>
  </si>
  <si>
    <t xml:space="preserve">Applied Physics                                             </t>
  </si>
  <si>
    <t>DC173</t>
  </si>
  <si>
    <t xml:space="preserve">Physics with Biomedical Sciences                            </t>
  </si>
  <si>
    <t>DC181</t>
  </si>
  <si>
    <t>DC190</t>
  </si>
  <si>
    <t xml:space="preserve">Electronic and Computer Engineering                         </t>
  </si>
  <si>
    <t>DC193</t>
  </si>
  <si>
    <t xml:space="preserve">Mechatronic Engineering                                     </t>
  </si>
  <si>
    <t>DC195</t>
  </si>
  <si>
    <t xml:space="preserve">Mechanical and Manufacturing Engineering                    </t>
  </si>
  <si>
    <t>DC197</t>
  </si>
  <si>
    <t>DC200</t>
  </si>
  <si>
    <t xml:space="preserve">Common Entry into Engineering (Undenominated Entry)      </t>
  </si>
  <si>
    <t>DC201</t>
  </si>
  <si>
    <t xml:space="preserve">Common Entry into Science (Undenominated Entry)           </t>
  </si>
  <si>
    <t>DC202</t>
  </si>
  <si>
    <t xml:space="preserve">Sport Science and Health                                    </t>
  </si>
  <si>
    <t>DC203</t>
  </si>
  <si>
    <t xml:space="preserve">Science Education                                           </t>
  </si>
  <si>
    <t>DC204</t>
  </si>
  <si>
    <t xml:space="preserve">Athletic Therapy and Training                               </t>
  </si>
  <si>
    <t>DC205</t>
  </si>
  <si>
    <t xml:space="preserve">Physical Education with Biology                             </t>
  </si>
  <si>
    <t>DC206</t>
  </si>
  <si>
    <t xml:space="preserve">Physical Education with Mathematics                         </t>
  </si>
  <si>
    <t>DC208</t>
  </si>
  <si>
    <t>DC209</t>
  </si>
  <si>
    <t xml:space="preserve">Health and Society                                          </t>
  </si>
  <si>
    <t>DC215</t>
  </si>
  <si>
    <t>DC216</t>
  </si>
  <si>
    <t>DC217</t>
  </si>
  <si>
    <t>DC218</t>
  </si>
  <si>
    <t>DC225</t>
  </si>
  <si>
    <t>DC226</t>
  </si>
  <si>
    <t>DC227</t>
  </si>
  <si>
    <t>DC228</t>
  </si>
  <si>
    <t>DC230</t>
  </si>
  <si>
    <t xml:space="preserve">Economics/ Politics and Law                                 </t>
  </si>
  <si>
    <t>DC231</t>
  </si>
  <si>
    <t xml:space="preserve">International Relations                                     </t>
  </si>
  <si>
    <t>DC232</t>
  </si>
  <si>
    <t xml:space="preserve">Law and Society (BCL)                                       </t>
  </si>
  <si>
    <t>DC235</t>
  </si>
  <si>
    <t>Education and Training(Daytime or Flexible Learning Mode)</t>
  </si>
  <si>
    <t>DC238</t>
  </si>
  <si>
    <t xml:space="preserve">Contemporary Culture and Society                            </t>
  </si>
  <si>
    <t>DC239</t>
  </si>
  <si>
    <t xml:space="preserve">Gaeilge agus Iriseoireacht/Irish and Journalism             </t>
  </si>
  <si>
    <t>DC240</t>
  </si>
  <si>
    <t xml:space="preserve">Marketing/ Innovation and Technology                        </t>
  </si>
  <si>
    <t>DC291</t>
  </si>
  <si>
    <t xml:space="preserve">Joint Honours - Media Studies                               </t>
  </si>
  <si>
    <t>DC292</t>
  </si>
  <si>
    <t xml:space="preserve">Joint Honours - Law                                         </t>
  </si>
  <si>
    <t>DC293</t>
  </si>
  <si>
    <t xml:space="preserve">Joint Honours - International Languages                     </t>
  </si>
  <si>
    <t>DC294</t>
  </si>
  <si>
    <t xml:space="preserve">Joint Honours - Gaeilge                                     </t>
  </si>
  <si>
    <t>DC295</t>
  </si>
  <si>
    <t xml:space="preserve">Joint Honours - Politics                                    </t>
  </si>
  <si>
    <t>DC296</t>
  </si>
  <si>
    <t xml:space="preserve">Joint Honours - World Cultures                              </t>
  </si>
  <si>
    <t>DT001</t>
  </si>
  <si>
    <t xml:space="preserve">Product Design                                              </t>
  </si>
  <si>
    <t>DT021</t>
  </si>
  <si>
    <t xml:space="preserve">Electrical/Electronic Engineering  (Common 1st Year)        </t>
  </si>
  <si>
    <t>DT023</t>
  </si>
  <si>
    <t xml:space="preserve">Manufacturing and Design Engineering                        </t>
  </si>
  <si>
    <t>DT028</t>
  </si>
  <si>
    <t xml:space="preserve">Transport Operations and Technology                         </t>
  </si>
  <si>
    <t>DT066</t>
  </si>
  <si>
    <t xml:space="preserve">Engineering (General Entry)                                 </t>
  </si>
  <si>
    <t>DT081</t>
  </si>
  <si>
    <t xml:space="preserve">Computer and Communications Engineering                     </t>
  </si>
  <si>
    <t>DT101</t>
  </si>
  <si>
    <t xml:space="preserve">Architecture                                                </t>
  </si>
  <si>
    <t>DT106</t>
  </si>
  <si>
    <t xml:space="preserve">Planning and Environmental Management                       </t>
  </si>
  <si>
    <t>DT110</t>
  </si>
  <si>
    <t xml:space="preserve">Property Economics (Valuation Surveying)                    </t>
  </si>
  <si>
    <t>DT111</t>
  </si>
  <si>
    <t xml:space="preserve">Quantity Surveying and Construction Economics               </t>
  </si>
  <si>
    <t>DT112</t>
  </si>
  <si>
    <t xml:space="preserve">Geomatics (Surveying and Mapping)                           </t>
  </si>
  <si>
    <t>DT117</t>
  </si>
  <si>
    <t>DT175</t>
  </si>
  <si>
    <t>DT201</t>
  </si>
  <si>
    <t xml:space="preserve">Science (General Entry)                                     </t>
  </si>
  <si>
    <t>DT203</t>
  </si>
  <si>
    <t xml:space="preserve">Forensic and Environmental Chemistry                        </t>
  </si>
  <si>
    <t>DT204</t>
  </si>
  <si>
    <t xml:space="preserve">Biomedical Science                                          </t>
  </si>
  <si>
    <t>DT205</t>
  </si>
  <si>
    <t>DT211</t>
  </si>
  <si>
    <t>DT220</t>
  </si>
  <si>
    <t xml:space="preserve">Industrial Mathematics                                      </t>
  </si>
  <si>
    <t>DT221</t>
  </si>
  <si>
    <t xml:space="preserve">Physics with Energy and Environment                         </t>
  </si>
  <si>
    <t>DT222</t>
  </si>
  <si>
    <t xml:space="preserve">Physics Technology                                          </t>
  </si>
  <si>
    <t>DT223</t>
  </si>
  <si>
    <t xml:space="preserve">Human Nutrition and Dietetics                               </t>
  </si>
  <si>
    <t>DT224</t>
  </si>
  <si>
    <t xml:space="preserve">Optometry                                                   </t>
  </si>
  <si>
    <t>DT225</t>
  </si>
  <si>
    <t xml:space="preserve">Public Health Nutrition                                     </t>
  </si>
  <si>
    <t>DT227</t>
  </si>
  <si>
    <t xml:space="preserve">Science with Nanotechnology                                 </t>
  </si>
  <si>
    <t>DT228</t>
  </si>
  <si>
    <t>DT229</t>
  </si>
  <si>
    <t xml:space="preserve">Clinical Measurement Science                                </t>
  </si>
  <si>
    <t>DT235</t>
  </si>
  <si>
    <t xml:space="preserve">Physics with Medical Physics and Bioengineering             </t>
  </si>
  <si>
    <t>DT282</t>
  </si>
  <si>
    <t xml:space="preserve">Computer Science (International)                            </t>
  </si>
  <si>
    <t>DT299</t>
  </si>
  <si>
    <t xml:space="preserve">Chemical Sciences with Medicinal Chemistry                  </t>
  </si>
  <si>
    <t>DT321</t>
  </si>
  <si>
    <t>DT341</t>
  </si>
  <si>
    <t>DT343</t>
  </si>
  <si>
    <t xml:space="preserve">Retail and Services Management                              </t>
  </si>
  <si>
    <t>DT354</t>
  </si>
  <si>
    <t xml:space="preserve">Business Computing                                          </t>
  </si>
  <si>
    <t>DT358</t>
  </si>
  <si>
    <t xml:space="preserve">Logistics and Supply Chain Management                       </t>
  </si>
  <si>
    <t>DT365</t>
  </si>
  <si>
    <t xml:space="preserve">Business and Management                                     </t>
  </si>
  <si>
    <t>DT366</t>
  </si>
  <si>
    <t>DT398</t>
  </si>
  <si>
    <t xml:space="preserve">Human Resource Management                                   </t>
  </si>
  <si>
    <t>DT399</t>
  </si>
  <si>
    <t xml:space="preserve">Economics and Finance                                       </t>
  </si>
  <si>
    <t>DT401</t>
  </si>
  <si>
    <t xml:space="preserve">International Hospitality Management                        </t>
  </si>
  <si>
    <t>DT407</t>
  </si>
  <si>
    <t xml:space="preserve">Culinary Arts                                               </t>
  </si>
  <si>
    <t>DT412</t>
  </si>
  <si>
    <t xml:space="preserve">Tourism Marketing                                           </t>
  </si>
  <si>
    <t>DT413</t>
  </si>
  <si>
    <t xml:space="preserve">Event Management                                            </t>
  </si>
  <si>
    <t>DT416</t>
  </si>
  <si>
    <t xml:space="preserve">Culinary Entrepreneurship                                   </t>
  </si>
  <si>
    <t>DT417</t>
  </si>
  <si>
    <t xml:space="preserve">Bar Studies (Management and Entrepreneurship)               </t>
  </si>
  <si>
    <t>DT420</t>
  </si>
  <si>
    <t xml:space="preserve">Nutraceuticals in Health and Nutrition                      </t>
  </si>
  <si>
    <t>DT421</t>
  </si>
  <si>
    <t xml:space="preserve">Food Innovation                                             </t>
  </si>
  <si>
    <t>DT422</t>
  </si>
  <si>
    <t xml:space="preserve">Pharmaceutical Healthcare                                   </t>
  </si>
  <si>
    <t>DT491</t>
  </si>
  <si>
    <t xml:space="preserve">Environmental Health                                        </t>
  </si>
  <si>
    <t>DT501</t>
  </si>
  <si>
    <t xml:space="preserve">Music                                                       </t>
  </si>
  <si>
    <t>DT504</t>
  </si>
  <si>
    <t xml:space="preserve">Film and Broadcasting                                       </t>
  </si>
  <si>
    <t>DT505</t>
  </si>
  <si>
    <t xml:space="preserve">Film and Broadcasting with a Language                       </t>
  </si>
  <si>
    <t>DT506</t>
  </si>
  <si>
    <t xml:space="preserve">Commercial Modern Music                                     </t>
  </si>
  <si>
    <t>DT508</t>
  </si>
  <si>
    <t xml:space="preserve">Games Design                                                </t>
  </si>
  <si>
    <t>DT517</t>
  </si>
  <si>
    <t xml:space="preserve">English Studies and Languages                               </t>
  </si>
  <si>
    <t>DT518</t>
  </si>
  <si>
    <t xml:space="preserve">Languages and International Tourism (French)                </t>
  </si>
  <si>
    <t>DT519</t>
  </si>
  <si>
    <t xml:space="preserve">Languages and International Tourism (German)                </t>
  </si>
  <si>
    <t>DT520</t>
  </si>
  <si>
    <t xml:space="preserve">Languages and International Tourism (Spanish)               </t>
  </si>
  <si>
    <t>DT529</t>
  </si>
  <si>
    <t xml:space="preserve">Drama (Performance)                                         </t>
  </si>
  <si>
    <t>DT532</t>
  </si>
  <si>
    <t xml:space="preserve">Law (LL.B.)                                                 </t>
  </si>
  <si>
    <t>DT533</t>
  </si>
  <si>
    <t xml:space="preserve">Visual and Critical Studies                                 </t>
  </si>
  <si>
    <t>DT544</t>
  </si>
  <si>
    <t xml:space="preserve">Design - Interior and Furniture                             </t>
  </si>
  <si>
    <t>DT545</t>
  </si>
  <si>
    <t xml:space="preserve">Design - Visual Communication                               </t>
  </si>
  <si>
    <t>DT546</t>
  </si>
  <si>
    <t xml:space="preserve">Fine Art                                                    </t>
  </si>
  <si>
    <t>DT553</t>
  </si>
  <si>
    <t xml:space="preserve">Journalism with a Language                                  </t>
  </si>
  <si>
    <t>DT555</t>
  </si>
  <si>
    <t xml:space="preserve">International Business and Languages (French)               </t>
  </si>
  <si>
    <t>DT556</t>
  </si>
  <si>
    <t xml:space="preserve">International Business and Languages (German)               </t>
  </si>
  <si>
    <t>DT557</t>
  </si>
  <si>
    <t xml:space="preserve">International Business and Languages (Spanish)              </t>
  </si>
  <si>
    <t>DT559</t>
  </si>
  <si>
    <t xml:space="preserve">Photography                                                 </t>
  </si>
  <si>
    <t>DT564</t>
  </si>
  <si>
    <t xml:space="preserve">International Business and Languages (Italian)              </t>
  </si>
  <si>
    <t>DT565</t>
  </si>
  <si>
    <t xml:space="preserve">Chinese and International Business                          </t>
  </si>
  <si>
    <t>DT571</t>
  </si>
  <si>
    <t xml:space="preserve">Social Care                                                 </t>
  </si>
  <si>
    <t>DT572</t>
  </si>
  <si>
    <t>DT582</t>
  </si>
  <si>
    <t>DT596</t>
  </si>
  <si>
    <t xml:space="preserve">Print and Digital Media Technology Management               </t>
  </si>
  <si>
    <t>DT597</t>
  </si>
  <si>
    <t xml:space="preserve">Creative and Cultural Industries                            </t>
  </si>
  <si>
    <t>DL821</t>
  </si>
  <si>
    <t xml:space="preserve">English Studies and Languages(Media and Cultural Studies)                   </t>
  </si>
  <si>
    <t>DL822</t>
  </si>
  <si>
    <t xml:space="preserve">Business Studies and Arts Management                        </t>
  </si>
  <si>
    <t>DL823</t>
  </si>
  <si>
    <t xml:space="preserve">Business Studies - Entrepreneurship and Management     </t>
  </si>
  <si>
    <t>DL825</t>
  </si>
  <si>
    <t>DL826</t>
  </si>
  <si>
    <t xml:space="preserve">Visual Communication Design                                 </t>
  </si>
  <si>
    <t>DL827</t>
  </si>
  <si>
    <t xml:space="preserve">Art                                                         </t>
  </si>
  <si>
    <t>DL828</t>
  </si>
  <si>
    <t>Three Dimensional  Design (Modelmaking and Digital Arts )</t>
  </si>
  <si>
    <t>DL829</t>
  </si>
  <si>
    <t xml:space="preserve">Design for Stage and Screen (Costume Design)                </t>
  </si>
  <si>
    <t>DL830</t>
  </si>
  <si>
    <t xml:space="preserve">Design for Stage and Screen (Makeup Design)                 </t>
  </si>
  <si>
    <t>DL831</t>
  </si>
  <si>
    <t xml:space="preserve">Design for Stage and Screen (Production Design)             </t>
  </si>
  <si>
    <t>DL832</t>
  </si>
  <si>
    <t xml:space="preserve">Animation                                                   </t>
  </si>
  <si>
    <t>DL833</t>
  </si>
  <si>
    <t>DL834</t>
  </si>
  <si>
    <t xml:space="preserve">Film and Television Production                              </t>
  </si>
  <si>
    <t>DL835</t>
  </si>
  <si>
    <t xml:space="preserve">Creative Media Technologies                                 </t>
  </si>
  <si>
    <t>DL836</t>
  </si>
  <si>
    <t xml:space="preserve">Creative Computing                                          </t>
  </si>
  <si>
    <t>GC203</t>
  </si>
  <si>
    <t xml:space="preserve">Law (Cork)                                                  </t>
  </si>
  <si>
    <t>GC230</t>
  </si>
  <si>
    <t xml:space="preserve">Computing Science (Cork)                                    </t>
  </si>
  <si>
    <t>GC300</t>
  </si>
  <si>
    <t xml:space="preserve">Business Studies (Limerick)                                 </t>
  </si>
  <si>
    <t>GC301</t>
  </si>
  <si>
    <t xml:space="preserve">Accounting and Finance (Limerick)                           </t>
  </si>
  <si>
    <t>GC330</t>
  </si>
  <si>
    <t xml:space="preserve">Computing Science (Limerick)                                </t>
  </si>
  <si>
    <t>GC400</t>
  </si>
  <si>
    <t xml:space="preserve">Business Studies (Dublin)                                   </t>
  </si>
  <si>
    <t>GC401</t>
  </si>
  <si>
    <t xml:space="preserve">Accounting and Finance (Dublin)                             </t>
  </si>
  <si>
    <t>GC403</t>
  </si>
  <si>
    <t xml:space="preserve">Law (Dublin)                                                </t>
  </si>
  <si>
    <t>GC405</t>
  </si>
  <si>
    <t xml:space="preserve">International Hospitality Management (Dublin)               </t>
  </si>
  <si>
    <t>GC430</t>
  </si>
  <si>
    <t xml:space="preserve">Computing Science (Dublin)                                  </t>
  </si>
  <si>
    <t>GC431</t>
  </si>
  <si>
    <t xml:space="preserve">Computing Science (Cloud Computing - Dublin)                </t>
  </si>
  <si>
    <t>GC432</t>
  </si>
  <si>
    <t xml:space="preserve">Computing Science (Software Development - Dublin)       </t>
  </si>
  <si>
    <t>GC433</t>
  </si>
  <si>
    <t xml:space="preserve">Computing Science (Network Management - Dublin)         </t>
  </si>
  <si>
    <t>GC434</t>
  </si>
  <si>
    <t xml:space="preserve">Computing Science (Games Development - Dublin)        </t>
  </si>
  <si>
    <t>GC450</t>
  </si>
  <si>
    <t xml:space="preserve">Journalism and Visual Media (Dublin)                        </t>
  </si>
  <si>
    <t>GC455</t>
  </si>
  <si>
    <t xml:space="preserve">Music Production (Dublin) - Portfolio                       </t>
  </si>
  <si>
    <t>GC462</t>
  </si>
  <si>
    <t xml:space="preserve">Design Communication  (Dublin) - Portfolio                  </t>
  </si>
  <si>
    <t>GC489</t>
  </si>
  <si>
    <t xml:space="preserve">Interior Architecture (Dublin)                              </t>
  </si>
  <si>
    <t>GC494</t>
  </si>
  <si>
    <t xml:space="preserve">Fashion Design (Dublin) - Portfolio                         </t>
  </si>
  <si>
    <t>BY301</t>
  </si>
  <si>
    <t>Business - (Degree options: Marketing or Business Info)</t>
  </si>
  <si>
    <t>ID001</t>
  </si>
  <si>
    <t>ID002</t>
  </si>
  <si>
    <t>ID003</t>
  </si>
  <si>
    <t xml:space="preserve">Business Studies with Chinese                               </t>
  </si>
  <si>
    <t>BN101</t>
  </si>
  <si>
    <t>BN103</t>
  </si>
  <si>
    <t xml:space="preserve">Business and Information Technology                         </t>
  </si>
  <si>
    <t>BN104</t>
  </si>
  <si>
    <t xml:space="preserve">Computing (Information Technology)                          </t>
  </si>
  <si>
    <t>BN107</t>
  </si>
  <si>
    <t xml:space="preserve">Applied Social Studies in Social Care                       </t>
  </si>
  <si>
    <t>BN108</t>
  </si>
  <si>
    <t>Engineering (Common Entry - Computer Eng, Mechatronic)</t>
  </si>
  <si>
    <t>BN109</t>
  </si>
  <si>
    <t>Business (Common Entry - Acc &amp; Fin, Bus., Bus.with IT)</t>
  </si>
  <si>
    <t>BN110</t>
  </si>
  <si>
    <t>BN111</t>
  </si>
  <si>
    <t xml:space="preserve">Sports Management and Coaching                              </t>
  </si>
  <si>
    <t>BN112</t>
  </si>
  <si>
    <t xml:space="preserve">Creative Digital Media                                      </t>
  </si>
  <si>
    <t>BN113</t>
  </si>
  <si>
    <t xml:space="preserve">Horticulture                                                </t>
  </si>
  <si>
    <t>BN114</t>
  </si>
  <si>
    <t>BN115</t>
  </si>
  <si>
    <t xml:space="preserve">Community and Youth Development                             </t>
  </si>
  <si>
    <t>BN117</t>
  </si>
  <si>
    <t xml:space="preserve">Computer Engineering in Mobile Systems                      </t>
  </si>
  <si>
    <t>BN118</t>
  </si>
  <si>
    <t xml:space="preserve">Early Childhood Care and Education                          </t>
  </si>
  <si>
    <t>BN120</t>
  </si>
  <si>
    <t xml:space="preserve">Digital Forensics and Cyber Security                        </t>
  </si>
  <si>
    <t>BN121</t>
  </si>
  <si>
    <t>TA021</t>
  </si>
  <si>
    <t xml:space="preserve">European Studies                                            </t>
  </si>
  <si>
    <t>TA022</t>
  </si>
  <si>
    <t>TA023</t>
  </si>
  <si>
    <t xml:space="preserve">Advertising and Marketing Communications                    </t>
  </si>
  <si>
    <t>TA025</t>
  </si>
  <si>
    <t>TA026</t>
  </si>
  <si>
    <t xml:space="preserve">International Hospitality and Tourism Management            </t>
  </si>
  <si>
    <t>TA121</t>
  </si>
  <si>
    <t>TA122</t>
  </si>
  <si>
    <t xml:space="preserve">Management                                                  </t>
  </si>
  <si>
    <t>TA123</t>
  </si>
  <si>
    <t xml:space="preserve">Marketing Management                                        </t>
  </si>
  <si>
    <t>TA221</t>
  </si>
  <si>
    <t>TA222</t>
  </si>
  <si>
    <t>TA223</t>
  </si>
  <si>
    <t xml:space="preserve">Energy Systems Engineering                                  </t>
  </si>
  <si>
    <t>TA321</t>
  </si>
  <si>
    <t>TA322</t>
  </si>
  <si>
    <t>TA323</t>
  </si>
  <si>
    <t xml:space="preserve">Information Technology Management                           </t>
  </si>
  <si>
    <t>TA326</t>
  </si>
  <si>
    <t xml:space="preserve">DNA and Forensic Analysis                                   </t>
  </si>
  <si>
    <t>TA327</t>
  </si>
  <si>
    <t xml:space="preserve">Sports Science and Health                                   </t>
  </si>
  <si>
    <t>AD101</t>
  </si>
  <si>
    <t xml:space="preserve">1st Year Art and Design (Common Entry)                      </t>
  </si>
  <si>
    <t>AD202</t>
  </si>
  <si>
    <t>Design or Fine Art and Education - Second Level Teaching</t>
  </si>
  <si>
    <t>AD212</t>
  </si>
  <si>
    <t>AD215</t>
  </si>
  <si>
    <t xml:space="preserve">Visual Culture                                              </t>
  </si>
  <si>
    <t>NC003</t>
  </si>
  <si>
    <t>NC004</t>
  </si>
  <si>
    <t>NC005</t>
  </si>
  <si>
    <t>NC009</t>
  </si>
  <si>
    <t>NC010</t>
  </si>
  <si>
    <t>NC020</t>
  </si>
  <si>
    <t xml:space="preserve">Marketing Practice                                          </t>
  </si>
  <si>
    <t>NC022</t>
  </si>
  <si>
    <t>NC023</t>
  </si>
  <si>
    <t xml:space="preserve">Technology Management                                       </t>
  </si>
  <si>
    <t>RC001</t>
  </si>
  <si>
    <t xml:space="preserve">Medicine - Undergraduate Entry                              </t>
  </si>
  <si>
    <t>RC004</t>
  </si>
  <si>
    <t xml:space="preserve">Physiotherapy                                               </t>
  </si>
  <si>
    <t>RC005</t>
  </si>
  <si>
    <t>RC101</t>
  </si>
  <si>
    <t xml:space="preserve">Medicine - Graduate Entry                                   </t>
  </si>
  <si>
    <t>TR002</t>
  </si>
  <si>
    <t>TR003</t>
  </si>
  <si>
    <t xml:space="preserve">History                                                     </t>
  </si>
  <si>
    <t>TR004</t>
  </si>
  <si>
    <t>TR005</t>
  </si>
  <si>
    <t xml:space="preserve">Philosophy                                                  </t>
  </si>
  <si>
    <t>TR006</t>
  </si>
  <si>
    <t>TR007</t>
  </si>
  <si>
    <t xml:space="preserve">Clinical Speech and Language Studies                        </t>
  </si>
  <si>
    <t>TR008</t>
  </si>
  <si>
    <t xml:space="preserve">World Religions and Theology                                </t>
  </si>
  <si>
    <t>TR009</t>
  </si>
  <si>
    <t xml:space="preserve">Music Education                                             </t>
  </si>
  <si>
    <t>TR012</t>
  </si>
  <si>
    <t xml:space="preserve">History and Political Science                               </t>
  </si>
  <si>
    <t>TR015</t>
  </si>
  <si>
    <t xml:space="preserve">Philosophy,  Political Science, Economics and Sociology   </t>
  </si>
  <si>
    <t>TR016</t>
  </si>
  <si>
    <t xml:space="preserve">Deaf Studies                                                </t>
  </si>
  <si>
    <t>TR017</t>
  </si>
  <si>
    <t xml:space="preserve">Law and Business                                            </t>
  </si>
  <si>
    <t>TR018</t>
  </si>
  <si>
    <t>TR019</t>
  </si>
  <si>
    <t xml:space="preserve">Law and German                                              </t>
  </si>
  <si>
    <t>TR020</t>
  </si>
  <si>
    <t xml:space="preserve">Law and Political Science                                   </t>
  </si>
  <si>
    <t>TR021</t>
  </si>
  <si>
    <t xml:space="preserve">Classics                                                    </t>
  </si>
  <si>
    <t>TR022</t>
  </si>
  <si>
    <t xml:space="preserve">Early and Modern Irish                                      </t>
  </si>
  <si>
    <t>TR023</t>
  </si>
  <si>
    <t xml:space="preserve">English Studies                                             </t>
  </si>
  <si>
    <t>TR024</t>
  </si>
  <si>
    <t>TR025</t>
  </si>
  <si>
    <t xml:space="preserve">Drama and Theatre Studies                                   </t>
  </si>
  <si>
    <t>TR027</t>
  </si>
  <si>
    <t xml:space="preserve">Irish Studies                                               </t>
  </si>
  <si>
    <t>TR028</t>
  </si>
  <si>
    <t xml:space="preserve">Ancient and Medieval History and Culture                    </t>
  </si>
  <si>
    <t>TR029</t>
  </si>
  <si>
    <t xml:space="preserve">Political Science and Geography                             </t>
  </si>
  <si>
    <t>TR030</t>
  </si>
  <si>
    <t xml:space="preserve">Catholic Theological Studies                                </t>
  </si>
  <si>
    <t>TR031</t>
  </si>
  <si>
    <t xml:space="preserve">Mathematics                                                 </t>
  </si>
  <si>
    <t>TR032</t>
  </si>
  <si>
    <t>TR033</t>
  </si>
  <si>
    <t>TR034</t>
  </si>
  <si>
    <t xml:space="preserve">Management Science and Information Systems Studies    </t>
  </si>
  <si>
    <t>TR035</t>
  </si>
  <si>
    <t xml:space="preserve">Theoretical Physics                                         </t>
  </si>
  <si>
    <t>TR038</t>
  </si>
  <si>
    <t xml:space="preserve">Engineering with Management                                 </t>
  </si>
  <si>
    <t>TR039</t>
  </si>
  <si>
    <t xml:space="preserve">Computer Science and Language                               </t>
  </si>
  <si>
    <t>TR051</t>
  </si>
  <si>
    <t xml:space="preserve">Medicine                                                    </t>
  </si>
  <si>
    <t>TR052</t>
  </si>
  <si>
    <t xml:space="preserve">Dental Science                                              </t>
  </si>
  <si>
    <t>TR053</t>
  </si>
  <si>
    <t>TR054</t>
  </si>
  <si>
    <t>TR055</t>
  </si>
  <si>
    <t xml:space="preserve">Radiation Therapy                                           </t>
  </si>
  <si>
    <t>TR056</t>
  </si>
  <si>
    <t xml:space="preserve">Human Health and Disease                                    </t>
  </si>
  <si>
    <t>TR071</t>
  </si>
  <si>
    <t xml:space="preserve">Science                                                     </t>
  </si>
  <si>
    <t>TR072</t>
  </si>
  <si>
    <t>TR073</t>
  </si>
  <si>
    <t xml:space="preserve">Human Genetics                                              </t>
  </si>
  <si>
    <t>TR074</t>
  </si>
  <si>
    <t xml:space="preserve">Chemistry with Molecular Modelling                          </t>
  </si>
  <si>
    <t>TR075</t>
  </si>
  <si>
    <t xml:space="preserve">Medicinal Chemistry                                         </t>
  </si>
  <si>
    <t>TR076</t>
  </si>
  <si>
    <t>Nanoscience,Physics and Chemistry of Advanced Materials</t>
  </si>
  <si>
    <t>TR077</t>
  </si>
  <si>
    <t xml:space="preserve">Earth Sciences                                              </t>
  </si>
  <si>
    <t>TR081</t>
  </si>
  <si>
    <t xml:space="preserve">Business,  Economic and Social Studies (BESS)          </t>
  </si>
  <si>
    <t>TR082</t>
  </si>
  <si>
    <t xml:space="preserve">Computer Science and Business                               </t>
  </si>
  <si>
    <t>TR083</t>
  </si>
  <si>
    <t xml:space="preserve">Sociology and Social Policy                                 </t>
  </si>
  <si>
    <t>TR084</t>
  </si>
  <si>
    <t xml:space="preserve">Social Studies (Social Work)                                </t>
  </si>
  <si>
    <t>TR085</t>
  </si>
  <si>
    <t xml:space="preserve">Business Studies and French                                 </t>
  </si>
  <si>
    <t>TR086</t>
  </si>
  <si>
    <t xml:space="preserve">Business Studies and German                                 </t>
  </si>
  <si>
    <t>TR087</t>
  </si>
  <si>
    <t xml:space="preserve">Business Studies and Russian                                </t>
  </si>
  <si>
    <t>TR089</t>
  </si>
  <si>
    <t xml:space="preserve">Business Studies and Polish                                 </t>
  </si>
  <si>
    <t>TR090</t>
  </si>
  <si>
    <t xml:space="preserve">Business Studies and Spanish                                </t>
  </si>
  <si>
    <t>TR091</t>
  </si>
  <si>
    <t xml:space="preserve">General Nursing (Meath and St James`s)                      </t>
  </si>
  <si>
    <t>TR092</t>
  </si>
  <si>
    <t>Mature Applicants General Nursing(Meath and St James`s)</t>
  </si>
  <si>
    <t>TR093</t>
  </si>
  <si>
    <t xml:space="preserve">General Nursing (Adelaide School of Nursing)                </t>
  </si>
  <si>
    <t>TR094</t>
  </si>
  <si>
    <t>Mature Applicants General Nursing (Adelaide School )</t>
  </si>
  <si>
    <t>TR095</t>
  </si>
  <si>
    <t>TR096</t>
  </si>
  <si>
    <t>TR097</t>
  </si>
  <si>
    <t>TR098</t>
  </si>
  <si>
    <t>TR911</t>
  </si>
  <si>
    <t>TR912</t>
  </si>
  <si>
    <t>TR913</t>
  </si>
  <si>
    <t>TR914</t>
  </si>
  <si>
    <t>DN100</t>
  </si>
  <si>
    <t>DN120</t>
  </si>
  <si>
    <t xml:space="preserve">Landscape Architecture                                      </t>
  </si>
  <si>
    <t>DN140</t>
  </si>
  <si>
    <t xml:space="preserve">Structural Engineering with Architecture                    </t>
  </si>
  <si>
    <t>DN150</t>
  </si>
  <si>
    <t>DN200</t>
  </si>
  <si>
    <t>DN201</t>
  </si>
  <si>
    <t>DN230</t>
  </si>
  <si>
    <t xml:space="preserve">Actuarial and Financial Studies                             </t>
  </si>
  <si>
    <t>DN250</t>
  </si>
  <si>
    <t xml:space="preserve">Agricultural Science                                        </t>
  </si>
  <si>
    <t>DN251</t>
  </si>
  <si>
    <t xml:space="preserve">Animal Science - Equine                                     </t>
  </si>
  <si>
    <t>DN252</t>
  </si>
  <si>
    <t xml:space="preserve">Dairy Business                                              </t>
  </si>
  <si>
    <t>DN261</t>
  </si>
  <si>
    <t>DN262</t>
  </si>
  <si>
    <t xml:space="preserve">Human Nutrition                                             </t>
  </si>
  <si>
    <t>DN271</t>
  </si>
  <si>
    <t xml:space="preserve">Forestry                                                    </t>
  </si>
  <si>
    <t>DN272</t>
  </si>
  <si>
    <t xml:space="preserve">Horticulture and Agri-Environmental Sciences                </t>
  </si>
  <si>
    <t>DN300</t>
  </si>
  <si>
    <t xml:space="preserve">Veterinary Medicine - Undergraduate Entry                   </t>
  </si>
  <si>
    <t>DN301</t>
  </si>
  <si>
    <t xml:space="preserve">Veterinary Medicine - Graduate Entry                        </t>
  </si>
  <si>
    <t>DN310</t>
  </si>
  <si>
    <t xml:space="preserve">Veterinary Nursing                                          </t>
  </si>
  <si>
    <t>DN400</t>
  </si>
  <si>
    <t>DN401</t>
  </si>
  <si>
    <t>DN410</t>
  </si>
  <si>
    <t xml:space="preserve">Radiography                                                 </t>
  </si>
  <si>
    <t>DN420</t>
  </si>
  <si>
    <t>DN425</t>
  </si>
  <si>
    <t xml:space="preserve">Health and Performance Science                              </t>
  </si>
  <si>
    <t>DN430</t>
  </si>
  <si>
    <t xml:space="preserve">Sport and Exercise Management                               </t>
  </si>
  <si>
    <t>DN440</t>
  </si>
  <si>
    <t xml:space="preserve">Biomedical,  Health and Life Sciences   </t>
  </si>
  <si>
    <t>DN450</t>
  </si>
  <si>
    <t>DN451</t>
  </si>
  <si>
    <t>DN452</t>
  </si>
  <si>
    <t>DN453</t>
  </si>
  <si>
    <t>DN460</t>
  </si>
  <si>
    <t>DN461</t>
  </si>
  <si>
    <t>DN462</t>
  </si>
  <si>
    <t>DN463</t>
  </si>
  <si>
    <t>DN500</t>
  </si>
  <si>
    <t xml:space="preserve">BA Degree-joint honours-full time                           </t>
  </si>
  <si>
    <t>DN501</t>
  </si>
  <si>
    <t xml:space="preserve">BA Degree-joint honours-part time                           </t>
  </si>
  <si>
    <t>DN510</t>
  </si>
  <si>
    <t xml:space="preserve">Economics                                                   </t>
  </si>
  <si>
    <t>DN511</t>
  </si>
  <si>
    <t xml:space="preserve">English                                                     </t>
  </si>
  <si>
    <t>DN512</t>
  </si>
  <si>
    <t xml:space="preserve">English with Drama                                          </t>
  </si>
  <si>
    <t>DN513</t>
  </si>
  <si>
    <t xml:space="preserve">English with Film                                           </t>
  </si>
  <si>
    <t>DN514</t>
  </si>
  <si>
    <t xml:space="preserve">Planning, Geography and Environment                         </t>
  </si>
  <si>
    <t>DN515</t>
  </si>
  <si>
    <t>DN517</t>
  </si>
  <si>
    <t>DN519</t>
  </si>
  <si>
    <t>DN541</t>
  </si>
  <si>
    <t xml:space="preserve">International Languages                                     </t>
  </si>
  <si>
    <t>DN550</t>
  </si>
  <si>
    <t>DN600</t>
  </si>
  <si>
    <t>DN610</t>
  </si>
  <si>
    <t>DN615</t>
  </si>
  <si>
    <t xml:space="preserve">BCL Maîtrise                                                </t>
  </si>
  <si>
    <t>DN650</t>
  </si>
  <si>
    <t>DN660</t>
  </si>
  <si>
    <t xml:space="preserve">Commerce International                                      </t>
  </si>
  <si>
    <t>DN670</t>
  </si>
  <si>
    <t xml:space="preserve">Quantitative Business                                       </t>
  </si>
  <si>
    <t>DK810</t>
  </si>
  <si>
    <t>DK812</t>
  </si>
  <si>
    <t>DK816</t>
  </si>
  <si>
    <t>DK817</t>
  </si>
  <si>
    <t xml:space="preserve">Business (Years 1 and 2 at Monaghan Institute)              </t>
  </si>
  <si>
    <t>DK820</t>
  </si>
  <si>
    <t xml:space="preserve">Computing in Games Development                              </t>
  </si>
  <si>
    <t>DK821</t>
  </si>
  <si>
    <t>DK830</t>
  </si>
  <si>
    <t xml:space="preserve">Building Surveying                                          </t>
  </si>
  <si>
    <t>DK860</t>
  </si>
  <si>
    <t xml:space="preserve">Applied Music                                               </t>
  </si>
  <si>
    <t>DK861</t>
  </si>
  <si>
    <t xml:space="preserve">Digital Humanities                                          </t>
  </si>
  <si>
    <t>DK862</t>
  </si>
  <si>
    <t>DK863</t>
  </si>
  <si>
    <t xml:space="preserve">Communications in Creative Media                            </t>
  </si>
  <si>
    <t>DK864</t>
  </si>
  <si>
    <t xml:space="preserve">Film and TV Production                                      </t>
  </si>
  <si>
    <t>DK865</t>
  </si>
  <si>
    <t xml:space="preserve">Production of Music and Audio                               </t>
  </si>
  <si>
    <t>DK870</t>
  </si>
  <si>
    <t>DK871</t>
  </si>
  <si>
    <t>DK872</t>
  </si>
  <si>
    <t>DK873</t>
  </si>
  <si>
    <t>DK874</t>
  </si>
  <si>
    <t>DK875</t>
  </si>
  <si>
    <t>DK876</t>
  </si>
  <si>
    <t xml:space="preserve">Early Childhood Studies                                     </t>
  </si>
  <si>
    <t>DK877</t>
  </si>
  <si>
    <t>DK878</t>
  </si>
  <si>
    <t>DK880</t>
  </si>
  <si>
    <t xml:space="preserve">Health and Physical Activity                                </t>
  </si>
  <si>
    <t>DK881</t>
  </si>
  <si>
    <t xml:space="preserve">Environmental Bioscience                                    </t>
  </si>
  <si>
    <t>DK882</t>
  </si>
  <si>
    <t xml:space="preserve">Agriculture                                                 </t>
  </si>
  <si>
    <t>DK890</t>
  </si>
  <si>
    <t xml:space="preserve">Multimedia Web Development                                  </t>
  </si>
  <si>
    <t>GA181</t>
  </si>
  <si>
    <t>GA182</t>
  </si>
  <si>
    <t>GA183</t>
  </si>
  <si>
    <t>GA184</t>
  </si>
  <si>
    <t xml:space="preserve">Business in Marketing and Sales                             </t>
  </si>
  <si>
    <t>GA185</t>
  </si>
  <si>
    <t xml:space="preserve">Business in Finance and Economics                           </t>
  </si>
  <si>
    <t>GA186</t>
  </si>
  <si>
    <t xml:space="preserve">Business with Entrepreneurship                              </t>
  </si>
  <si>
    <t>GA281</t>
  </si>
  <si>
    <t xml:space="preserve">Film and Documentary                                        </t>
  </si>
  <si>
    <t>GA282</t>
  </si>
  <si>
    <t xml:space="preserve">Heritage Studies                                            </t>
  </si>
  <si>
    <t>GA283</t>
  </si>
  <si>
    <t xml:space="preserve">Contemporary Art                                            </t>
  </si>
  <si>
    <t>GA380</t>
  </si>
  <si>
    <t xml:space="preserve">Hotel and Catering Management                               </t>
  </si>
  <si>
    <t>GA480</t>
  </si>
  <si>
    <t>GA482</t>
  </si>
  <si>
    <t xml:space="preserve">Construction Economics and Quantity Surveying               </t>
  </si>
  <si>
    <t>GA483</t>
  </si>
  <si>
    <t>GA484</t>
  </si>
  <si>
    <t>GA680</t>
  </si>
  <si>
    <t>GA681</t>
  </si>
  <si>
    <t xml:space="preserve">Energy Engineering                                          </t>
  </si>
  <si>
    <t>GA780</t>
  </si>
  <si>
    <t xml:space="preserve">Applied Freshwater and Marine Biology                       </t>
  </si>
  <si>
    <t>GA781</t>
  </si>
  <si>
    <t xml:space="preserve">Applied Biology and Biopharmaceutical Science               </t>
  </si>
  <si>
    <t>GA782</t>
  </si>
  <si>
    <t xml:space="preserve">Chemical and Pharmaceutical Science                         </t>
  </si>
  <si>
    <t>GA783</t>
  </si>
  <si>
    <t xml:space="preserve">Physics and Instrumentation                                 </t>
  </si>
  <si>
    <t>GA784</t>
  </si>
  <si>
    <t xml:space="preserve">Science (Undenominated)                                     </t>
  </si>
  <si>
    <t>GA785</t>
  </si>
  <si>
    <t xml:space="preserve">Medical Science                                             </t>
  </si>
  <si>
    <t>GA786</t>
  </si>
  <si>
    <t xml:space="preserve">Forensic Science and Analysis                               </t>
  </si>
  <si>
    <t>GA787</t>
  </si>
  <si>
    <t xml:space="preserve">Computing in Software Development                           </t>
  </si>
  <si>
    <t>GA880</t>
  </si>
  <si>
    <t xml:space="preserve">General Nursing - Mayo Campus                               </t>
  </si>
  <si>
    <t>GA881</t>
  </si>
  <si>
    <t xml:space="preserve">Mature Applicants General Nursing - Mayo Campus             </t>
  </si>
  <si>
    <t>GA882</t>
  </si>
  <si>
    <t xml:space="preserve">Psychiatric Nursing - Mayo Campus                           </t>
  </si>
  <si>
    <t>GA883</t>
  </si>
  <si>
    <t xml:space="preserve">Mature Applicants Psychiatric Nursing - Mayo Campus         </t>
  </si>
  <si>
    <t>GA884</t>
  </si>
  <si>
    <t xml:space="preserve">Digital Media and Society - Mayo Campus                     </t>
  </si>
  <si>
    <t>GA885</t>
  </si>
  <si>
    <t xml:space="preserve">Outdoor Education - Mayo Campus                             </t>
  </si>
  <si>
    <t>GA886</t>
  </si>
  <si>
    <t xml:space="preserve">Business - Mayo Campus                                      </t>
  </si>
  <si>
    <t>GA980</t>
  </si>
  <si>
    <t>Education (Design Graphics and Construction) - Letterfrack</t>
  </si>
  <si>
    <t>GA981</t>
  </si>
  <si>
    <t xml:space="preserve">Furniture Design and Manufacture - Letterfrack Campus    </t>
  </si>
  <si>
    <t>GA982</t>
  </si>
  <si>
    <t xml:space="preserve">Furniture and Wood Technology - Letterfrack Campus       </t>
  </si>
  <si>
    <t>GY101</t>
  </si>
  <si>
    <t xml:space="preserve">Arts - Joint Honours Degree                                 </t>
  </si>
  <si>
    <t>GY103</t>
  </si>
  <si>
    <t xml:space="preserve">Arts (Public and Social Policy)                             </t>
  </si>
  <si>
    <t>GY104</t>
  </si>
  <si>
    <t xml:space="preserve">Arts (Psychology)                                           </t>
  </si>
  <si>
    <t>GY105</t>
  </si>
  <si>
    <t xml:space="preserve">Arts (History)                                              </t>
  </si>
  <si>
    <t>GY106</t>
  </si>
  <si>
    <t xml:space="preserve">Na Dána (Cumarsáid)                                         </t>
  </si>
  <si>
    <t>GY107</t>
  </si>
  <si>
    <t xml:space="preserve">Na Dána (Gaeilge agus Léann an Aistriúcháin)                </t>
  </si>
  <si>
    <t>GY109</t>
  </si>
  <si>
    <t xml:space="preserve">Arts (Mathematics and Education)                            </t>
  </si>
  <si>
    <t>GY110</t>
  </si>
  <si>
    <t xml:space="preserve">Arts with Children`s Studies                                </t>
  </si>
  <si>
    <t>GY111</t>
  </si>
  <si>
    <t xml:space="preserve">Arts with Creative Writing                                  </t>
  </si>
  <si>
    <t>GY112</t>
  </si>
  <si>
    <t xml:space="preserve">Arts with Film Studies                                      </t>
  </si>
  <si>
    <t>GY113</t>
  </si>
  <si>
    <t xml:space="preserve">Arts with Human Rights                                      </t>
  </si>
  <si>
    <t>GY114</t>
  </si>
  <si>
    <t xml:space="preserve">Arts with Irish Studies                                     </t>
  </si>
  <si>
    <t>GY115</t>
  </si>
  <si>
    <t xml:space="preserve">Arts with Performing Arts Studies                           </t>
  </si>
  <si>
    <t>GY117</t>
  </si>
  <si>
    <t xml:space="preserve">Arts with Latin American Studies                            </t>
  </si>
  <si>
    <t>GY118</t>
  </si>
  <si>
    <t xml:space="preserve">Arts (Drama,  Theatre and Performance Studies)    </t>
  </si>
  <si>
    <t>GY119</t>
  </si>
  <si>
    <t xml:space="preserve">Arts with Journalism                                        </t>
  </si>
  <si>
    <t>GY120</t>
  </si>
  <si>
    <t xml:space="preserve">Arts (Youth and Family Studies)                             </t>
  </si>
  <si>
    <t>GY201</t>
  </si>
  <si>
    <t>GY202</t>
  </si>
  <si>
    <t>GY203</t>
  </si>
  <si>
    <t>GY204</t>
  </si>
  <si>
    <t xml:space="preserve">Commerce (International) with Spanish                       </t>
  </si>
  <si>
    <t>GY206</t>
  </si>
  <si>
    <t>GY207</t>
  </si>
  <si>
    <t xml:space="preserve">Commerce  (Accounting)                                      </t>
  </si>
  <si>
    <t>GY208</t>
  </si>
  <si>
    <t xml:space="preserve">Commerce (Gaeilge)                                          </t>
  </si>
  <si>
    <t>GY250</t>
  </si>
  <si>
    <t xml:space="preserve">Corporate Law                                               </t>
  </si>
  <si>
    <t>GY251</t>
  </si>
  <si>
    <t xml:space="preserve">Civil Law                                                   </t>
  </si>
  <si>
    <t>GY301</t>
  </si>
  <si>
    <t>GY303</t>
  </si>
  <si>
    <t>GY304</t>
  </si>
  <si>
    <t>GY308</t>
  </si>
  <si>
    <t>GY309</t>
  </si>
  <si>
    <t xml:space="preserve">Financial Mathematics and Economics                         </t>
  </si>
  <si>
    <t>GY310</t>
  </si>
  <si>
    <t xml:space="preserve">Marine Science                                              </t>
  </si>
  <si>
    <t>GY313</t>
  </si>
  <si>
    <t xml:space="preserve">Health and Safety Systems                                   </t>
  </si>
  <si>
    <t>GY314</t>
  </si>
  <si>
    <t xml:space="preserve">Earth and Ocean Sciences                                    </t>
  </si>
  <si>
    <t>GY318</t>
  </si>
  <si>
    <t xml:space="preserve">Biopharmaceutical Chemistry                                 </t>
  </si>
  <si>
    <t>GY319</t>
  </si>
  <si>
    <t xml:space="preserve">Mathematical Science                                        </t>
  </si>
  <si>
    <t>GY320</t>
  </si>
  <si>
    <t>Physics (options in Applied Astrophy., Biomed.,Theoretical)</t>
  </si>
  <si>
    <t>GY350</t>
  </si>
  <si>
    <t xml:space="preserve">Computer Science and Information Technology                 </t>
  </si>
  <si>
    <t>GY401</t>
  </si>
  <si>
    <t xml:space="preserve">Engineering (Undenominated)                                 </t>
  </si>
  <si>
    <t>GY402</t>
  </si>
  <si>
    <t>GY405</t>
  </si>
  <si>
    <t>GY406</t>
  </si>
  <si>
    <t>GY408</t>
  </si>
  <si>
    <t>GY410</t>
  </si>
  <si>
    <t xml:space="preserve">Project and Construction Management                         </t>
  </si>
  <si>
    <t>GY413</t>
  </si>
  <si>
    <t>GY414</t>
  </si>
  <si>
    <t xml:space="preserve">Electrical and Electronic Engineering                       </t>
  </si>
  <si>
    <t>GY501</t>
  </si>
  <si>
    <t xml:space="preserve">Medicine (5/6 year course and embedded PhD options)      </t>
  </si>
  <si>
    <t>GY502</t>
  </si>
  <si>
    <t>GY503</t>
  </si>
  <si>
    <t>GY504</t>
  </si>
  <si>
    <t xml:space="preserve">Podiatry                                                    </t>
  </si>
  <si>
    <t>GY515</t>
  </si>
  <si>
    <t xml:space="preserve">General Nursing (Galway and Portiuncula)                    </t>
  </si>
  <si>
    <t>GY516</t>
  </si>
  <si>
    <t>GY517</t>
  </si>
  <si>
    <t>GY525</t>
  </si>
  <si>
    <t xml:space="preserve">Mature Applicants General Nursing (Galway and Portiun.)  </t>
  </si>
  <si>
    <t>GY526</t>
  </si>
  <si>
    <t>GY527</t>
  </si>
  <si>
    <t>LY108</t>
  </si>
  <si>
    <t xml:space="preserve">Business - Accounting                                       </t>
  </si>
  <si>
    <t>LY118</t>
  </si>
  <si>
    <t>LY208</t>
  </si>
  <si>
    <t>LY218</t>
  </si>
  <si>
    <t xml:space="preserve">Business - with French/Spanish/German/Irish                 </t>
  </si>
  <si>
    <t>LY228</t>
  </si>
  <si>
    <t xml:space="preserve">Sports Coaching and Performance                             </t>
  </si>
  <si>
    <t>LY318</t>
  </si>
  <si>
    <t>Culinary Arts and Food Technology at Killybegs/Letterkenny</t>
  </si>
  <si>
    <t>LY408</t>
  </si>
  <si>
    <t xml:space="preserve">Visual Communication and Graphic Design                     </t>
  </si>
  <si>
    <t>LY508</t>
  </si>
  <si>
    <t xml:space="preserve">Fire Safety Engineering                                     </t>
  </si>
  <si>
    <t>LY518</t>
  </si>
  <si>
    <t>LY708</t>
  </si>
  <si>
    <t xml:space="preserve">Computing (Common Entry)                                    </t>
  </si>
  <si>
    <t>LY818</t>
  </si>
  <si>
    <t xml:space="preserve">Science - Common Entry                                      </t>
  </si>
  <si>
    <t>LY908</t>
  </si>
  <si>
    <t>LY918</t>
  </si>
  <si>
    <t>LY928</t>
  </si>
  <si>
    <t>LY938</t>
  </si>
  <si>
    <t>LY948</t>
  </si>
  <si>
    <t>LY958</t>
  </si>
  <si>
    <t>LY968</t>
  </si>
  <si>
    <t xml:space="preserve">Early Childhood Care,  Health and Education      </t>
  </si>
  <si>
    <t>LY978</t>
  </si>
  <si>
    <t>Health and Social Care</t>
  </si>
  <si>
    <t>MI001</t>
  </si>
  <si>
    <t xml:space="preserve">Contemporary and Applied Theatre Studies                    </t>
  </si>
  <si>
    <t>MI004</t>
  </si>
  <si>
    <t>MI005</t>
  </si>
  <si>
    <t>MI006</t>
  </si>
  <si>
    <t>MI007</t>
  </si>
  <si>
    <t>MI008</t>
  </si>
  <si>
    <t xml:space="preserve">Education and Psychology - Primary Teaching                 </t>
  </si>
  <si>
    <t>CI101</t>
  </si>
  <si>
    <t xml:space="preserve">Counselling and Psychotherapy (Limerick)                    </t>
  </si>
  <si>
    <t>LC110</t>
  </si>
  <si>
    <t xml:space="preserve">Art and Design                                              </t>
  </si>
  <si>
    <t>LC114</t>
  </si>
  <si>
    <t xml:space="preserve">Design (Fashion Knitwear and Textiles - L8) - Portfolio     </t>
  </si>
  <si>
    <t>LC223</t>
  </si>
  <si>
    <t xml:space="preserve">Law and Taxation                                            </t>
  </si>
  <si>
    <t>LC224</t>
  </si>
  <si>
    <t xml:space="preserve">Business (Accounting and Finance)                           </t>
  </si>
  <si>
    <t>LC225</t>
  </si>
  <si>
    <t xml:space="preserve">Business (Marketing and Management)                         </t>
  </si>
  <si>
    <t>LC226</t>
  </si>
  <si>
    <t xml:space="preserve">Business (Entrepreneurship)                                 </t>
  </si>
  <si>
    <t>LC231</t>
  </si>
  <si>
    <t xml:space="preserve">Business Technology                                         </t>
  </si>
  <si>
    <t>LC233</t>
  </si>
  <si>
    <t>LC234</t>
  </si>
  <si>
    <t xml:space="preserve">Multimedia Programming and Design                           </t>
  </si>
  <si>
    <t>LC236</t>
  </si>
  <si>
    <t xml:space="preserve">Internet Systems Development                                </t>
  </si>
  <si>
    <t>LC239</t>
  </si>
  <si>
    <t xml:space="preserve">Computer Networks and Systems Management                </t>
  </si>
  <si>
    <t>LC241</t>
  </si>
  <si>
    <t>LC242</t>
  </si>
  <si>
    <t xml:space="preserve">Property Valuation and Management                           </t>
  </si>
  <si>
    <t>LC243</t>
  </si>
  <si>
    <t>LC252</t>
  </si>
  <si>
    <t xml:space="preserve">Civil Engineering Management                                </t>
  </si>
  <si>
    <t>LC265</t>
  </si>
  <si>
    <t xml:space="preserve">Pharmaceutical and Forensic Analysis                        </t>
  </si>
  <si>
    <t>LC266</t>
  </si>
  <si>
    <t xml:space="preserve">Drug and Medicinal Product Analysis                         </t>
  </si>
  <si>
    <t>LC292</t>
  </si>
  <si>
    <t xml:space="preserve">Applied Social Studies (Social Care)                        </t>
  </si>
  <si>
    <t>LC293</t>
  </si>
  <si>
    <t xml:space="preserve">Business Studies with Tourism Management                    </t>
  </si>
  <si>
    <t>LC294</t>
  </si>
  <si>
    <t xml:space="preserve">Business Studies with Event Management                      </t>
  </si>
  <si>
    <t>LC295</t>
  </si>
  <si>
    <t xml:space="preserve">Business Studies with Sports Management                     </t>
  </si>
  <si>
    <t>LC402</t>
  </si>
  <si>
    <t xml:space="preserve">Applied Social Studies in Social Care (Thurles)             </t>
  </si>
  <si>
    <t>LC407</t>
  </si>
  <si>
    <t xml:space="preserve">Social and Community Studies (Thurles)                      </t>
  </si>
  <si>
    <t>LC408</t>
  </si>
  <si>
    <t>Environmental and Natural Resource Management(Thurles)</t>
  </si>
  <si>
    <t>LC413</t>
  </si>
  <si>
    <t xml:space="preserve">Business (Thurles)                                          </t>
  </si>
  <si>
    <t>LC418</t>
  </si>
  <si>
    <t xml:space="preserve">Computing - Games Design and Development (Thurles)     </t>
  </si>
  <si>
    <t>LC422</t>
  </si>
  <si>
    <t xml:space="preserve">Sports Strength and Conditioning (Thurles)                  </t>
  </si>
  <si>
    <t>LC502</t>
  </si>
  <si>
    <t xml:space="preserve">Game Art and Design - Portfolio (Clonmel)                   </t>
  </si>
  <si>
    <t>LC513</t>
  </si>
  <si>
    <t xml:space="preserve">Business (Clonmel)                                          </t>
  </si>
  <si>
    <t>LC517</t>
  </si>
  <si>
    <t xml:space="preserve">Creative Multimedia (Clonmel)                               </t>
  </si>
  <si>
    <t>LC518</t>
  </si>
  <si>
    <t xml:space="preserve">Digital Animation Production - Portfolio (Clonmel)          </t>
  </si>
  <si>
    <t>LM020</t>
  </si>
  <si>
    <t xml:space="preserve">Law and Accounting                                          </t>
  </si>
  <si>
    <t>LM022</t>
  </si>
  <si>
    <t xml:space="preserve">Politics and International Relations                        </t>
  </si>
  <si>
    <t>LM029</t>
  </si>
  <si>
    <t xml:space="preserve">Law Plus                                                    </t>
  </si>
  <si>
    <t>LM030</t>
  </si>
  <si>
    <t xml:space="preserve">Irish Music and Dance                                       </t>
  </si>
  <si>
    <t>LM031</t>
  </si>
  <si>
    <t xml:space="preserve">Voice and Dance                                             </t>
  </si>
  <si>
    <t>LM032</t>
  </si>
  <si>
    <t xml:space="preserve">Arts (Joint Honours)                                        </t>
  </si>
  <si>
    <t>LM033</t>
  </si>
  <si>
    <t xml:space="preserve">New Media and English                                       </t>
  </si>
  <si>
    <t>LM035</t>
  </si>
  <si>
    <t>LM036</t>
  </si>
  <si>
    <t xml:space="preserve">Economics and Sociology                                     </t>
  </si>
  <si>
    <t>LM037</t>
  </si>
  <si>
    <t xml:space="preserve">Economics and Mathematical Sciences                         </t>
  </si>
  <si>
    <t>LM038</t>
  </si>
  <si>
    <t xml:space="preserve">Psychology and Sociology                                    </t>
  </si>
  <si>
    <t>LM039</t>
  </si>
  <si>
    <t xml:space="preserve">Journalism and New Media                                    </t>
  </si>
  <si>
    <t>LM040</t>
  </si>
  <si>
    <t>LM041</t>
  </si>
  <si>
    <t xml:space="preserve">Politics and Public Administration                          </t>
  </si>
  <si>
    <t>LM043</t>
  </si>
  <si>
    <t xml:space="preserve">International Insurance and European Studies                </t>
  </si>
  <si>
    <t>LM044</t>
  </si>
  <si>
    <t xml:space="preserve">Applied Languages                                           </t>
  </si>
  <si>
    <t>LM045</t>
  </si>
  <si>
    <t xml:space="preserve">Language and Literature                                     </t>
  </si>
  <si>
    <t>LM046</t>
  </si>
  <si>
    <t>History,  Politics,  Sociology and Social Studies</t>
  </si>
  <si>
    <t>LM048</t>
  </si>
  <si>
    <t xml:space="preserve">Gaeilge+                                                    </t>
  </si>
  <si>
    <t>LM050</t>
  </si>
  <si>
    <t>LM051</t>
  </si>
  <si>
    <t xml:space="preserve">Computer Systems                                            </t>
  </si>
  <si>
    <t>LM052</t>
  </si>
  <si>
    <t xml:space="preserve">Business Studies with a Modern Language (French)         </t>
  </si>
  <si>
    <t>LM053</t>
  </si>
  <si>
    <t xml:space="preserve">Business Studies with a Modern Language (German)         </t>
  </si>
  <si>
    <t>LM055</t>
  </si>
  <si>
    <t xml:space="preserve">Business Studies with a Modern Language (Japanese)       </t>
  </si>
  <si>
    <t>LM056</t>
  </si>
  <si>
    <t>LM058</t>
  </si>
  <si>
    <t xml:space="preserve">Financial Mathematics                                       </t>
  </si>
  <si>
    <t>LM060</t>
  </si>
  <si>
    <t>LM061</t>
  </si>
  <si>
    <t xml:space="preserve">Pharmaceutical and Industrial Chemistry                     </t>
  </si>
  <si>
    <t>LM063</t>
  </si>
  <si>
    <t xml:space="preserve">Technology  Management                                      </t>
  </si>
  <si>
    <t>LM064</t>
  </si>
  <si>
    <t xml:space="preserve">Industrial Biochemistry                                     </t>
  </si>
  <si>
    <t>LM065</t>
  </si>
  <si>
    <t>LM066</t>
  </si>
  <si>
    <t>LM068</t>
  </si>
  <si>
    <t xml:space="preserve">Food Science and Health                                     </t>
  </si>
  <si>
    <t>LM071</t>
  </si>
  <si>
    <t>LM073</t>
  </si>
  <si>
    <t>LM076</t>
  </si>
  <si>
    <t xml:space="preserve">Product Design and Technology                               </t>
  </si>
  <si>
    <t>LM077</t>
  </si>
  <si>
    <t xml:space="preserve">Aeronautical Engineering                                    </t>
  </si>
  <si>
    <t>LM080</t>
  </si>
  <si>
    <t xml:space="preserve">Electronics                                                 </t>
  </si>
  <si>
    <t>LM082</t>
  </si>
  <si>
    <t xml:space="preserve">Construction Management and Engineering                     </t>
  </si>
  <si>
    <t>LM083</t>
  </si>
  <si>
    <t xml:space="preserve">Mobile Communications and Security                          </t>
  </si>
  <si>
    <t>LM085</t>
  </si>
  <si>
    <t>LM087</t>
  </si>
  <si>
    <t xml:space="preserve">Energy                                                      </t>
  </si>
  <si>
    <t>LM088</t>
  </si>
  <si>
    <t xml:space="preserve">Mathematics and Physics                                     </t>
  </si>
  <si>
    <t>LM089</t>
  </si>
  <si>
    <t xml:space="preserve">Sport and Exercise Sciences                                 </t>
  </si>
  <si>
    <t>LM090</t>
  </si>
  <si>
    <t xml:space="preserve">Physical Education with concurrent Teacher Education        </t>
  </si>
  <si>
    <t>LM092</t>
  </si>
  <si>
    <t>Science with concurrent Teacher Ed(Bio with Phy or Chem)</t>
  </si>
  <si>
    <t>LM093</t>
  </si>
  <si>
    <t xml:space="preserve">Equine Science                                              </t>
  </si>
  <si>
    <t>LM094</t>
  </si>
  <si>
    <t>Materials and Architectural Technology with conc.Teacher</t>
  </si>
  <si>
    <t>LM095</t>
  </si>
  <si>
    <t>Materials and Engineering Technology with conc. Teacher</t>
  </si>
  <si>
    <t>LM096</t>
  </si>
  <si>
    <t>Science with concurrent Teacher Ed</t>
  </si>
  <si>
    <t>LM099</t>
  </si>
  <si>
    <t>LM100</t>
  </si>
  <si>
    <t>LM101</t>
  </si>
  <si>
    <t>LM102</t>
  </si>
  <si>
    <t>LM110</t>
  </si>
  <si>
    <t>LM113</t>
  </si>
  <si>
    <t xml:space="preserve">Digital Media Design                                        </t>
  </si>
  <si>
    <t>LM114</t>
  </si>
  <si>
    <t xml:space="preserve">Music, Media and Performance Technology  </t>
  </si>
  <si>
    <t>LM115</t>
  </si>
  <si>
    <t xml:space="preserve">Chemical and Biochemical Engineering                        </t>
  </si>
  <si>
    <t>LM116</t>
  </si>
  <si>
    <t xml:space="preserve">Engineering Choice                                          </t>
  </si>
  <si>
    <t>LM117</t>
  </si>
  <si>
    <t xml:space="preserve">Science Choice                                              </t>
  </si>
  <si>
    <t>LM118</t>
  </si>
  <si>
    <t>LM119</t>
  </si>
  <si>
    <t xml:space="preserve">Design and Manufacture                                      </t>
  </si>
  <si>
    <t>LM120</t>
  </si>
  <si>
    <t xml:space="preserve">Aircraft Maintenance and Operations                         </t>
  </si>
  <si>
    <t>LM150</t>
  </si>
  <si>
    <t>LM151</t>
  </si>
  <si>
    <t>LM152</t>
  </si>
  <si>
    <t>LM153</t>
  </si>
  <si>
    <t>LM154</t>
  </si>
  <si>
    <t>LM155</t>
  </si>
  <si>
    <t>LM156</t>
  </si>
  <si>
    <t>LM157</t>
  </si>
  <si>
    <t>MU001</t>
  </si>
  <si>
    <t xml:space="preserve">Theology and Arts                                           </t>
  </si>
  <si>
    <t>MU002</t>
  </si>
  <si>
    <t xml:space="preserve">Theology                                                    </t>
  </si>
  <si>
    <t>MH001</t>
  </si>
  <si>
    <t>MH002</t>
  </si>
  <si>
    <t>MH101</t>
  </si>
  <si>
    <t>MH102</t>
  </si>
  <si>
    <t xml:space="preserve">Music Technology                                            </t>
  </si>
  <si>
    <t>MH103</t>
  </si>
  <si>
    <t>MH106</t>
  </si>
  <si>
    <t>MH107</t>
  </si>
  <si>
    <t>MH108</t>
  </si>
  <si>
    <t>MH109</t>
  </si>
  <si>
    <t xml:space="preserve">Media Studies                                               </t>
  </si>
  <si>
    <t>MH110</t>
  </si>
  <si>
    <t xml:space="preserve">Digital Media                                               </t>
  </si>
  <si>
    <t>MH111</t>
  </si>
  <si>
    <t xml:space="preserve">Anthropology                                                </t>
  </si>
  <si>
    <t>MH112</t>
  </si>
  <si>
    <t xml:space="preserve">Politics                                                    </t>
  </si>
  <si>
    <t>MH113</t>
  </si>
  <si>
    <t>MH114</t>
  </si>
  <si>
    <t>MH115</t>
  </si>
  <si>
    <t xml:space="preserve">Law (BCL) and Arts                                          </t>
  </si>
  <si>
    <t>MH116</t>
  </si>
  <si>
    <t xml:space="preserve">Community and Youth Work - Full-time                        </t>
  </si>
  <si>
    <t>MH119</t>
  </si>
  <si>
    <t xml:space="preserve">Law (LLB)                                                   </t>
  </si>
  <si>
    <t>MH121</t>
  </si>
  <si>
    <t xml:space="preserve">International Development                                   </t>
  </si>
  <si>
    <t>MH140</t>
  </si>
  <si>
    <t xml:space="preserve">Computer Science and Software Engineering (Arts Entry)     </t>
  </si>
  <si>
    <t>MH201</t>
  </si>
  <si>
    <t>MH202</t>
  </si>
  <si>
    <t>MH203</t>
  </si>
  <si>
    <t>Computer Science and Software Eng (Science Entry)</t>
  </si>
  <si>
    <t>MH204</t>
  </si>
  <si>
    <t xml:space="preserve">Physics with Astrophysics                                   </t>
  </si>
  <si>
    <t>MH206</t>
  </si>
  <si>
    <t xml:space="preserve">Theoretical Physics and Mathematics                         </t>
  </si>
  <si>
    <t>MH208</t>
  </si>
  <si>
    <t xml:space="preserve">Biological and Biomedical Sciences                          </t>
  </si>
  <si>
    <t>MH209</t>
  </si>
  <si>
    <t xml:space="preserve">Psychology (through Science)                                </t>
  </si>
  <si>
    <t>MH210</t>
  </si>
  <si>
    <t xml:space="preserve">Pharmaceutical and Biomedical Chemistry                     </t>
  </si>
  <si>
    <t>MH212</t>
  </si>
  <si>
    <t xml:space="preserve">Science with Education or Mathematics with Education      </t>
  </si>
  <si>
    <t>MH214</t>
  </si>
  <si>
    <t>Computational Thinking - (Comp.Science, Maths and Phil.)</t>
  </si>
  <si>
    <t>MH304</t>
  </si>
  <si>
    <t>Engineering (Broad entry to Comp., Elect. or Comms Eng.)</t>
  </si>
  <si>
    <t>MH305</t>
  </si>
  <si>
    <t>MH401</t>
  </si>
  <si>
    <t>MH403</t>
  </si>
  <si>
    <t>MH404</t>
  </si>
  <si>
    <t>MH405</t>
  </si>
  <si>
    <t xml:space="preserve">Equine Business                                             </t>
  </si>
  <si>
    <t>MH406</t>
  </si>
  <si>
    <t xml:space="preserve">Law and Business or Law and Accounting                      </t>
  </si>
  <si>
    <t>MH407</t>
  </si>
  <si>
    <t xml:space="preserve">Business and Accounting                                     </t>
  </si>
  <si>
    <t>MH408</t>
  </si>
  <si>
    <t xml:space="preserve">International Finance and Economics - with options          </t>
  </si>
  <si>
    <t>MH410</t>
  </si>
  <si>
    <t>MH411</t>
  </si>
  <si>
    <t xml:space="preserve">Entrepreneurship                                            </t>
  </si>
  <si>
    <t>MH801</t>
  </si>
  <si>
    <t xml:space="preserve">Early Childhood - Teaching and Learning (Part-time)         </t>
  </si>
  <si>
    <t>MH802</t>
  </si>
  <si>
    <t>Community and Youth Work - Part-time, in service</t>
  </si>
  <si>
    <t>MH803</t>
  </si>
  <si>
    <t>Local Studies or Community Studies (Part-time) Mature</t>
  </si>
  <si>
    <t>MH901</t>
  </si>
  <si>
    <t xml:space="preserve">Arts (Kilkenny Campus)                                      </t>
  </si>
  <si>
    <t>SN001</t>
  </si>
  <si>
    <t xml:space="preserve">Business Studies in International Hotel Management          </t>
  </si>
  <si>
    <t>SN002</t>
  </si>
  <si>
    <t>AS001</t>
  </si>
  <si>
    <t xml:space="preserve">Bachelor of Arts (Education -  Home Ec and Biology)  </t>
  </si>
  <si>
    <t>AS002</t>
  </si>
  <si>
    <t>Bachelor of Arts (Education -  Home Ec and Religious Ed)</t>
  </si>
  <si>
    <t>AS003</t>
  </si>
  <si>
    <t xml:space="preserve">Bachelor of Arts (Education -  Home Ec and Irish)  </t>
  </si>
  <si>
    <t>AS004</t>
  </si>
  <si>
    <t>Bachelor of Arts (Education -  Home Ec and Economics)</t>
  </si>
  <si>
    <t>AS051</t>
  </si>
  <si>
    <t xml:space="preserve">Food and Business Management                                </t>
  </si>
  <si>
    <t>AS052</t>
  </si>
  <si>
    <t xml:space="preserve">Health and Disability Studies                               </t>
  </si>
  <si>
    <t>AS110</t>
  </si>
  <si>
    <t>AS111</t>
  </si>
  <si>
    <t>AS130</t>
  </si>
  <si>
    <t>AS131</t>
  </si>
  <si>
    <t>SG141</t>
  </si>
  <si>
    <t>SG142</t>
  </si>
  <si>
    <t xml:space="preserve">Business in International Marketing and Sales with French   </t>
  </si>
  <si>
    <t>SG143</t>
  </si>
  <si>
    <t>Business in International Marketing and Sales with German</t>
  </si>
  <si>
    <t>SG144</t>
  </si>
  <si>
    <t>Business in International Marketing and Sales with Spanish</t>
  </si>
  <si>
    <t>SG146</t>
  </si>
  <si>
    <t>SG149</t>
  </si>
  <si>
    <t xml:space="preserve">Business in Finance and Investment                          </t>
  </si>
  <si>
    <t>SG241</t>
  </si>
  <si>
    <t xml:space="preserve">Performing Arts                                             </t>
  </si>
  <si>
    <t>SG242</t>
  </si>
  <si>
    <t>SG243</t>
  </si>
  <si>
    <t>SG245</t>
  </si>
  <si>
    <t xml:space="preserve">Creative Design                                             </t>
  </si>
  <si>
    <t>SG246</t>
  </si>
  <si>
    <t>SG342</t>
  </si>
  <si>
    <t>SG343</t>
  </si>
  <si>
    <t>SG345</t>
  </si>
  <si>
    <t xml:space="preserve">Architectural Design                                        </t>
  </si>
  <si>
    <t>SG441</t>
  </si>
  <si>
    <t>SG442</t>
  </si>
  <si>
    <t xml:space="preserve">Occupational Safety and Health                              </t>
  </si>
  <si>
    <t>SG443</t>
  </si>
  <si>
    <t>SG444</t>
  </si>
  <si>
    <t xml:space="preserve">Science Undenominated                                       </t>
  </si>
  <si>
    <t>SG445</t>
  </si>
  <si>
    <t xml:space="preserve">Pharmaceutical Science with Drug Development                </t>
  </si>
  <si>
    <t>SG446</t>
  </si>
  <si>
    <t xml:space="preserve">Applied Archaeology                                         </t>
  </si>
  <si>
    <t>SG448</t>
  </si>
  <si>
    <t xml:space="preserve">Forensic Investigation and Analysis                         </t>
  </si>
  <si>
    <t>SG449</t>
  </si>
  <si>
    <t xml:space="preserve">Medical Biotechnology                                       </t>
  </si>
  <si>
    <t>TL801</t>
  </si>
  <si>
    <t xml:space="preserve">Animation,  Visual Effects and Motion Design   </t>
  </si>
  <si>
    <t>TL802</t>
  </si>
  <si>
    <t xml:space="preserve">TV, Radio and New Media Broadcasting  </t>
  </si>
  <si>
    <t>TL803</t>
  </si>
  <si>
    <t>TL804</t>
  </si>
  <si>
    <t xml:space="preserve">Creative Writing for Digital Media                          </t>
  </si>
  <si>
    <t>TL805</t>
  </si>
  <si>
    <t xml:space="preserve">Information Systems Management                              </t>
  </si>
  <si>
    <t>TL810</t>
  </si>
  <si>
    <t xml:space="preserve">Computing with Software Development                         </t>
  </si>
  <si>
    <t>TL811</t>
  </si>
  <si>
    <t xml:space="preserve">Computing with Games Development                            </t>
  </si>
  <si>
    <t>TL812</t>
  </si>
  <si>
    <t xml:space="preserve">Computing with Media Development                            </t>
  </si>
  <si>
    <t>TL814</t>
  </si>
  <si>
    <t xml:space="preserve">Computing with Mobile App Development                       </t>
  </si>
  <si>
    <t>TL820</t>
  </si>
  <si>
    <t xml:space="preserve">Travel and Tourism Management                               </t>
  </si>
  <si>
    <t>TL821</t>
  </si>
  <si>
    <t xml:space="preserve">Adventure Tourism Management                                </t>
  </si>
  <si>
    <t>TL822</t>
  </si>
  <si>
    <t xml:space="preserve">Hotel Management                                            </t>
  </si>
  <si>
    <t>TL831</t>
  </si>
  <si>
    <t>TL844</t>
  </si>
  <si>
    <t xml:space="preserve">Agricultural Engineering                                    </t>
  </si>
  <si>
    <t>TL847</t>
  </si>
  <si>
    <t xml:space="preserve">Manufacturing Engineering                                   </t>
  </si>
  <si>
    <t>TL848</t>
  </si>
  <si>
    <t>TL850</t>
  </si>
  <si>
    <t xml:space="preserve">Field Biology and Wildlife Tourism                          </t>
  </si>
  <si>
    <t>TL851</t>
  </si>
  <si>
    <t xml:space="preserve">Wildlife Biology                                            </t>
  </si>
  <si>
    <t>TL855</t>
  </si>
  <si>
    <t>TL871</t>
  </si>
  <si>
    <t xml:space="preserve">Health and Leisure                                          </t>
  </si>
  <si>
    <t>TL872</t>
  </si>
  <si>
    <t xml:space="preserve">Health and Leisure with Massage                             </t>
  </si>
  <si>
    <t>TL880</t>
  </si>
  <si>
    <t>TL890</t>
  </si>
  <si>
    <t>TL891</t>
  </si>
  <si>
    <t>TL892</t>
  </si>
  <si>
    <t>TL893</t>
  </si>
  <si>
    <t>WD025</t>
  </si>
  <si>
    <t>WD027</t>
  </si>
  <si>
    <t>WD028</t>
  </si>
  <si>
    <t xml:space="preserve">Applied Computing                                           </t>
  </si>
  <si>
    <t>WD048</t>
  </si>
  <si>
    <t>WD084</t>
  </si>
  <si>
    <t>WD085</t>
  </si>
  <si>
    <t>WD086</t>
  </si>
  <si>
    <t>WD091</t>
  </si>
  <si>
    <t xml:space="preserve">Hospitality Management                                      </t>
  </si>
  <si>
    <t>WD116</t>
  </si>
  <si>
    <t>WD117</t>
  </si>
  <si>
    <t>WD120</t>
  </si>
  <si>
    <t>WD124</t>
  </si>
  <si>
    <t xml:space="preserve">Health Promotion                                            </t>
  </si>
  <si>
    <t>WD125</t>
  </si>
  <si>
    <t xml:space="preserve">Exercise and Health Studies                                 </t>
  </si>
  <si>
    <t>WD134</t>
  </si>
  <si>
    <t>WD137</t>
  </si>
  <si>
    <t xml:space="preserve">Design (Visual Communications)                              </t>
  </si>
  <si>
    <t>WD140</t>
  </si>
  <si>
    <t xml:space="preserve">Laws                                                        </t>
  </si>
  <si>
    <t>WD144</t>
  </si>
  <si>
    <t>WD147</t>
  </si>
  <si>
    <t>WD148</t>
  </si>
  <si>
    <t>WD149</t>
  </si>
  <si>
    <t>WD150</t>
  </si>
  <si>
    <t xml:space="preserve">Criminal Justice Studies                                    </t>
  </si>
  <si>
    <t>WD152</t>
  </si>
  <si>
    <t xml:space="preserve">Visual Art                                                  </t>
  </si>
  <si>
    <t>WD160</t>
  </si>
  <si>
    <t xml:space="preserve">Finance and Investment                                      </t>
  </si>
  <si>
    <t>WD161</t>
  </si>
  <si>
    <t xml:space="preserve">Computer Forensics &amp; Security                               </t>
  </si>
  <si>
    <t>WD162</t>
  </si>
  <si>
    <t>WD163</t>
  </si>
  <si>
    <t>WD168</t>
  </si>
  <si>
    <t xml:space="preserve">Entertainments Systems                                      </t>
  </si>
  <si>
    <t>WD171</t>
  </si>
  <si>
    <t>WD180</t>
  </si>
  <si>
    <t xml:space="preserve">Physics for Modern Technology                               </t>
  </si>
  <si>
    <t>WD186</t>
  </si>
  <si>
    <t>Sports Coaching and Performance</t>
  </si>
  <si>
    <t>WD187</t>
  </si>
  <si>
    <t>WD191</t>
  </si>
  <si>
    <t>WD192</t>
  </si>
  <si>
    <t>WD193</t>
  </si>
  <si>
    <t xml:space="preserve">Marketing and Digital Media                                 </t>
  </si>
  <si>
    <t>WD194</t>
  </si>
  <si>
    <t>WD195</t>
  </si>
  <si>
    <t>Architectural and Building Information Modelling Tech.</t>
  </si>
  <si>
    <t>WD197</t>
  </si>
  <si>
    <t xml:space="preserve">Internet of Things                                          </t>
  </si>
  <si>
    <t>WD200</t>
  </si>
  <si>
    <t>WD816</t>
  </si>
  <si>
    <t>WD817</t>
  </si>
  <si>
    <t>WD820</t>
  </si>
  <si>
    <t xml:space="preserve">    </t>
  </si>
  <si>
    <t>#</t>
  </si>
  <si>
    <t>700#</t>
  </si>
  <si>
    <t>685#</t>
  </si>
  <si>
    <t>695#</t>
  </si>
  <si>
    <t>705#</t>
  </si>
  <si>
    <t>1095#</t>
  </si>
  <si>
    <t>925#</t>
  </si>
  <si>
    <t>665#</t>
  </si>
  <si>
    <t>515#</t>
  </si>
  <si>
    <t>525*</t>
  </si>
  <si>
    <t>485#</t>
  </si>
  <si>
    <t>745#</t>
  </si>
  <si>
    <t>410#</t>
  </si>
  <si>
    <t>450#</t>
  </si>
  <si>
    <t>360#</t>
  </si>
  <si>
    <t>726#*</t>
  </si>
  <si>
    <t>580*</t>
  </si>
  <si>
    <t>445*</t>
  </si>
  <si>
    <t>178#*</t>
  </si>
  <si>
    <t>505*</t>
  </si>
  <si>
    <t>435*</t>
  </si>
  <si>
    <t>460*</t>
  </si>
  <si>
    <t>56#*</t>
  </si>
  <si>
    <t>385#</t>
  </si>
  <si>
    <t>465</t>
  </si>
  <si>
    <t>425</t>
  </si>
  <si>
    <t>320</t>
  </si>
  <si>
    <t>380</t>
  </si>
  <si>
    <t>470</t>
  </si>
  <si>
    <t>430</t>
  </si>
  <si>
    <t>390</t>
  </si>
  <si>
    <t>370</t>
  </si>
  <si>
    <t>370#</t>
  </si>
  <si>
    <t>500</t>
  </si>
  <si>
    <t>475</t>
  </si>
  <si>
    <t>580</t>
  </si>
  <si>
    <t>455</t>
  </si>
  <si>
    <t>340</t>
  </si>
  <si>
    <t>570</t>
  </si>
  <si>
    <t>400</t>
  </si>
  <si>
    <t>375#</t>
  </si>
  <si>
    <t>535</t>
  </si>
  <si>
    <t>420</t>
  </si>
  <si>
    <t>435</t>
  </si>
  <si>
    <t>445</t>
  </si>
  <si>
    <t>375</t>
  </si>
  <si>
    <t>460</t>
  </si>
  <si>
    <t>485</t>
  </si>
  <si>
    <t>440</t>
  </si>
  <si>
    <t>410</t>
  </si>
  <si>
    <t>415</t>
  </si>
  <si>
    <t>405</t>
  </si>
  <si>
    <t>505</t>
  </si>
  <si>
    <t>495</t>
  </si>
  <si>
    <t>515</t>
  </si>
  <si>
    <t>430*</t>
  </si>
  <si>
    <t>490</t>
  </si>
  <si>
    <t>315</t>
  </si>
  <si>
    <t>330</t>
  </si>
  <si>
    <t>395</t>
  </si>
  <si>
    <t>385</t>
  </si>
  <si>
    <t>590#</t>
  </si>
  <si>
    <t>560*</t>
  </si>
  <si>
    <t>423#</t>
  </si>
  <si>
    <t>860#</t>
  </si>
  <si>
    <t>405#</t>
  </si>
  <si>
    <t>575#</t>
  </si>
  <si>
    <t>750#</t>
  </si>
  <si>
    <t>650#</t>
  </si>
  <si>
    <t>815#</t>
  </si>
  <si>
    <t>699#</t>
  </si>
  <si>
    <t>600#</t>
  </si>
  <si>
    <t>620#</t>
  </si>
  <si>
    <t>617#</t>
  </si>
  <si>
    <t>1000#</t>
  </si>
  <si>
    <t>825#</t>
  </si>
  <si>
    <t>290#</t>
  </si>
  <si>
    <t>320#</t>
  </si>
  <si>
    <t>333#</t>
  </si>
  <si>
    <t>#+matric</t>
  </si>
  <si>
    <t>729#</t>
  </si>
  <si>
    <t>535*</t>
  </si>
  <si>
    <t>545*</t>
  </si>
  <si>
    <t>58#</t>
  </si>
  <si>
    <t>445#</t>
  </si>
  <si>
    <t>485*</t>
  </si>
  <si>
    <t>540</t>
  </si>
  <si>
    <t>555*</t>
  </si>
  <si>
    <t>520*</t>
  </si>
  <si>
    <t>360</t>
  </si>
  <si>
    <t>510*</t>
  </si>
  <si>
    <t>550</t>
  </si>
  <si>
    <t>585</t>
  </si>
  <si>
    <t>575</t>
  </si>
  <si>
    <t>545</t>
  </si>
  <si>
    <t>455#</t>
  </si>
  <si>
    <t>495*</t>
  </si>
  <si>
    <t>490*</t>
  </si>
  <si>
    <t>555</t>
  </si>
  <si>
    <t>565</t>
  </si>
  <si>
    <t>733#</t>
  </si>
  <si>
    <t>590</t>
  </si>
  <si>
    <t>540*</t>
  </si>
  <si>
    <t>515*</t>
  </si>
  <si>
    <t>550*</t>
  </si>
  <si>
    <t>575*</t>
  </si>
  <si>
    <t>595</t>
  </si>
  <si>
    <t>510</t>
  </si>
  <si>
    <t>500*</t>
  </si>
  <si>
    <t>450</t>
  </si>
  <si>
    <t>171#</t>
  </si>
  <si>
    <t>400#*</t>
  </si>
  <si>
    <t xml:space="preserve">   </t>
  </si>
  <si>
    <t>385*</t>
  </si>
  <si>
    <t>525</t>
  </si>
  <si>
    <t>736#</t>
  </si>
  <si>
    <t>465*</t>
  </si>
  <si>
    <t>335</t>
  </si>
  <si>
    <t>AQA#</t>
  </si>
  <si>
    <t>520</t>
  </si>
  <si>
    <t>530</t>
  </si>
  <si>
    <t>480#</t>
  </si>
  <si>
    <t>400*</t>
  </si>
  <si>
    <t>410*</t>
  </si>
  <si>
    <t>178#</t>
  </si>
  <si>
    <t>167#</t>
  </si>
  <si>
    <t>300</t>
  </si>
  <si>
    <t>345</t>
  </si>
  <si>
    <t>305</t>
  </si>
  <si>
    <t>310</t>
  </si>
  <si>
    <t>365</t>
  </si>
  <si>
    <t>723#*</t>
  </si>
  <si>
    <t>390*</t>
  </si>
  <si>
    <t>560</t>
  </si>
  <si>
    <t>614#</t>
  </si>
  <si>
    <t>707#</t>
  </si>
  <si>
    <t>510#</t>
  </si>
  <si>
    <t>325</t>
  </si>
  <si>
    <t>310#</t>
  </si>
  <si>
    <t>350</t>
  </si>
  <si>
    <t>355</t>
  </si>
  <si>
    <t>475*</t>
  </si>
  <si>
    <t>390#</t>
  </si>
  <si>
    <t>54#*</t>
  </si>
  <si>
    <t>158#*</t>
  </si>
  <si>
    <t>480</t>
  </si>
  <si>
    <t>AQA</t>
  </si>
  <si>
    <t>450*</t>
  </si>
  <si>
    <t>270</t>
  </si>
  <si>
    <t>240</t>
  </si>
  <si>
    <t>405*</t>
  </si>
  <si>
    <t>177#</t>
  </si>
  <si>
    <t>365*</t>
  </si>
  <si>
    <t>167#*</t>
  </si>
  <si>
    <t>300#</t>
  </si>
  <si>
    <t>380*</t>
  </si>
  <si>
    <t>415*</t>
  </si>
  <si>
    <t>#170</t>
  </si>
  <si>
    <t>370*</t>
  </si>
  <si>
    <t>#400</t>
  </si>
  <si>
    <t>#390</t>
  </si>
  <si>
    <t>#380</t>
  </si>
  <si>
    <t>480*</t>
  </si>
  <si>
    <t>#724</t>
  </si>
  <si>
    <t>#176</t>
  </si>
  <si>
    <t>425*</t>
  </si>
  <si>
    <t>#148</t>
  </si>
  <si>
    <t>455*</t>
  </si>
  <si>
    <t>#181</t>
  </si>
  <si>
    <t>55*</t>
  </si>
  <si>
    <t>#855</t>
  </si>
  <si>
    <t>#675</t>
  </si>
  <si>
    <t>#770</t>
  </si>
  <si>
    <t>#955</t>
  </si>
  <si>
    <t>#850</t>
  </si>
  <si>
    <t>#880</t>
  </si>
  <si>
    <t>#625</t>
  </si>
  <si>
    <t>#450</t>
  </si>
  <si>
    <t>#735</t>
  </si>
  <si>
    <t>#700</t>
  </si>
  <si>
    <t>round 2</t>
  </si>
  <si>
    <t>585*</t>
  </si>
  <si>
    <t>395*</t>
  </si>
  <si>
    <t>#460</t>
  </si>
  <si>
    <t>#170*</t>
  </si>
  <si>
    <t>#151*</t>
  </si>
  <si>
    <t>#667</t>
  </si>
  <si>
    <t>#505</t>
  </si>
  <si>
    <t>#699</t>
  </si>
  <si>
    <t>#633</t>
  </si>
  <si>
    <t>#840*</t>
  </si>
  <si>
    <t>#555</t>
  </si>
  <si>
    <t>#867</t>
  </si>
  <si>
    <t>#945</t>
  </si>
  <si>
    <t>#733</t>
  </si>
  <si>
    <t>#168*</t>
  </si>
  <si>
    <t>#AQA</t>
  </si>
  <si>
    <t>#590</t>
  </si>
  <si>
    <t>#318</t>
  </si>
  <si>
    <t>#860</t>
  </si>
  <si>
    <t>#600</t>
  </si>
  <si>
    <t>#610</t>
  </si>
  <si>
    <t>#605</t>
  </si>
  <si>
    <t>#172</t>
  </si>
  <si>
    <t>#240</t>
  </si>
  <si>
    <t>#317</t>
  </si>
  <si>
    <t>#721*</t>
  </si>
  <si>
    <t>#602</t>
  </si>
  <si>
    <t>#760</t>
  </si>
  <si>
    <t>#550</t>
  </si>
  <si>
    <t>#305</t>
  </si>
  <si>
    <t>#310</t>
  </si>
  <si>
    <t>440*</t>
  </si>
  <si>
    <t>#385</t>
  </si>
  <si>
    <t>#166</t>
  </si>
  <si>
    <t>#158</t>
  </si>
  <si>
    <t>355*</t>
  </si>
  <si>
    <t>#370</t>
  </si>
  <si>
    <t>325*</t>
  </si>
  <si>
    <t>#727</t>
  </si>
  <si>
    <t>#56*</t>
  </si>
  <si>
    <t>#512</t>
  </si>
  <si>
    <t>#651</t>
  </si>
  <si>
    <t>530*</t>
  </si>
  <si>
    <t>#465</t>
  </si>
  <si>
    <t>570*</t>
  </si>
  <si>
    <t>#440</t>
  </si>
  <si>
    <t>#733*</t>
  </si>
  <si>
    <t>595*</t>
  </si>
  <si>
    <t>420*</t>
  </si>
  <si>
    <t>#295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</si>
</sst>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1809]#,##0.00;[Red]&quot;-&quot;[$€-1809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 horizontal="center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>
      <alignment horizontal="center" textRotation="90"/>
      <protection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164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37" fillId="0" borderId="10" xfId="58" applyBorder="1">
      <alignment/>
      <protection/>
    </xf>
    <xf numFmtId="0" fontId="37" fillId="0" borderId="10" xfId="58" applyBorder="1">
      <alignment/>
      <protection/>
    </xf>
    <xf numFmtId="0" fontId="2" fillId="0" borderId="10" xfId="57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43" fillId="0" borderId="10" xfId="58" applyFont="1" applyBorder="1" applyAlignment="1">
      <alignment horizontal="right"/>
      <protection/>
    </xf>
    <xf numFmtId="0" fontId="4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4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58.421875" style="0" customWidth="1"/>
    <col min="3" max="3" width="9.140625" style="9" customWidth="1"/>
    <col min="4" max="4" width="12.28125" style="11" customWidth="1"/>
    <col min="5" max="5" width="16.421875" style="0" customWidth="1"/>
  </cols>
  <sheetData>
    <row r="1" spans="1:5" ht="26.25">
      <c r="A1" s="1" t="s">
        <v>0</v>
      </c>
      <c r="B1" s="3" t="s">
        <v>1</v>
      </c>
      <c r="C1" s="2" t="s">
        <v>2</v>
      </c>
      <c r="D1" s="2" t="s">
        <v>4</v>
      </c>
      <c r="E1" s="2" t="s">
        <v>3</v>
      </c>
    </row>
    <row r="2" spans="1:5" ht="15">
      <c r="A2" s="4" t="s">
        <v>313</v>
      </c>
      <c r="B2" s="4" t="s">
        <v>314</v>
      </c>
      <c r="C2" s="8">
        <v>220</v>
      </c>
      <c r="D2" s="10">
        <v>270</v>
      </c>
      <c r="E2" s="6">
        <f>+D2-C2</f>
        <v>50</v>
      </c>
    </row>
    <row r="3" spans="1:5" ht="15">
      <c r="A3" s="4" t="s">
        <v>315</v>
      </c>
      <c r="B3" s="4" t="s">
        <v>316</v>
      </c>
      <c r="C3" s="8">
        <v>275</v>
      </c>
      <c r="D3" s="10">
        <v>280</v>
      </c>
      <c r="E3" s="7">
        <f>+D3-C3</f>
        <v>5</v>
      </c>
    </row>
    <row r="4" spans="1:5" ht="15">
      <c r="A4" s="4" t="s">
        <v>750</v>
      </c>
      <c r="B4" s="4" t="s">
        <v>751</v>
      </c>
      <c r="C4" s="8" t="s">
        <v>1603</v>
      </c>
      <c r="D4" s="10" t="s">
        <v>1682</v>
      </c>
      <c r="E4" s="7"/>
    </row>
    <row r="5" spans="1:5" ht="15">
      <c r="A5" s="4" t="s">
        <v>752</v>
      </c>
      <c r="B5" s="4" t="s">
        <v>753</v>
      </c>
      <c r="C5" s="8" t="s">
        <v>1603</v>
      </c>
      <c r="D5" s="10" t="s">
        <v>1682</v>
      </c>
      <c r="E5" s="7"/>
    </row>
    <row r="6" spans="1:5" ht="15">
      <c r="A6" s="4" t="s">
        <v>754</v>
      </c>
      <c r="B6" s="4" t="s">
        <v>484</v>
      </c>
      <c r="C6" s="8" t="s">
        <v>1603</v>
      </c>
      <c r="D6" s="10" t="s">
        <v>1682</v>
      </c>
      <c r="E6" s="7"/>
    </row>
    <row r="7" spans="1:5" ht="15">
      <c r="A7" s="4" t="s">
        <v>755</v>
      </c>
      <c r="B7" s="4" t="s">
        <v>756</v>
      </c>
      <c r="C7" s="8">
        <v>350</v>
      </c>
      <c r="D7" s="10">
        <v>340</v>
      </c>
      <c r="E7" s="7">
        <f>+D7-C7</f>
        <v>-10</v>
      </c>
    </row>
    <row r="8" spans="1:5" ht="15">
      <c r="A8" s="4" t="s">
        <v>5</v>
      </c>
      <c r="B8" s="4" t="s">
        <v>6</v>
      </c>
      <c r="C8" s="8">
        <v>280</v>
      </c>
      <c r="D8" s="10">
        <v>280</v>
      </c>
      <c r="E8" s="7">
        <f>+D8-C8</f>
        <v>0</v>
      </c>
    </row>
    <row r="9" spans="1:5" ht="15">
      <c r="A9" s="4" t="s">
        <v>7</v>
      </c>
      <c r="B9" s="4" t="s">
        <v>8</v>
      </c>
      <c r="C9" s="8">
        <v>315</v>
      </c>
      <c r="D9" s="10">
        <v>315</v>
      </c>
      <c r="E9" s="7">
        <f>+D9-C9</f>
        <v>0</v>
      </c>
    </row>
    <row r="10" spans="1:5" ht="15">
      <c r="A10" s="4" t="s">
        <v>9</v>
      </c>
      <c r="B10" s="4" t="s">
        <v>10</v>
      </c>
      <c r="C10" s="8" t="s">
        <v>1726</v>
      </c>
      <c r="D10" s="10">
        <v>425</v>
      </c>
      <c r="E10" s="7">
        <f>425-410</f>
        <v>15</v>
      </c>
    </row>
    <row r="11" spans="1:5" ht="15">
      <c r="A11" s="4" t="s">
        <v>11</v>
      </c>
      <c r="B11" s="4" t="s">
        <v>12</v>
      </c>
      <c r="C11" s="8" t="s">
        <v>1760</v>
      </c>
      <c r="D11" s="10" t="s">
        <v>1602</v>
      </c>
      <c r="E11" s="7"/>
    </row>
    <row r="12" spans="1:5" ht="15">
      <c r="A12" s="4" t="s">
        <v>13</v>
      </c>
      <c r="B12" s="4" t="s">
        <v>14</v>
      </c>
      <c r="C12" s="8" t="s">
        <v>1735</v>
      </c>
      <c r="D12" s="10">
        <v>390</v>
      </c>
      <c r="E12" s="7">
        <f>390-390</f>
        <v>0</v>
      </c>
    </row>
    <row r="13" spans="1:5" ht="15">
      <c r="A13" s="4" t="s">
        <v>15</v>
      </c>
      <c r="B13" s="4" t="s">
        <v>16</v>
      </c>
      <c r="C13" s="8" t="s">
        <v>1602</v>
      </c>
      <c r="D13" s="10" t="s">
        <v>1602</v>
      </c>
      <c r="E13" s="7"/>
    </row>
    <row r="14" spans="1:5" ht="15">
      <c r="A14" s="4" t="s">
        <v>17</v>
      </c>
      <c r="B14" s="4" t="s">
        <v>18</v>
      </c>
      <c r="C14" s="8">
        <v>390</v>
      </c>
      <c r="D14" s="10">
        <v>365</v>
      </c>
      <c r="E14" s="7">
        <f aca="true" t="shared" si="0" ref="E14:E24">+D14-C14</f>
        <v>-25</v>
      </c>
    </row>
    <row r="15" spans="1:5" ht="15">
      <c r="A15" s="4" t="s">
        <v>19</v>
      </c>
      <c r="B15" s="4" t="s">
        <v>20</v>
      </c>
      <c r="C15" s="8">
        <v>380</v>
      </c>
      <c r="D15" s="10">
        <v>370</v>
      </c>
      <c r="E15" s="7">
        <f t="shared" si="0"/>
        <v>-10</v>
      </c>
    </row>
    <row r="16" spans="1:5" ht="15">
      <c r="A16" s="4" t="s">
        <v>21</v>
      </c>
      <c r="B16" s="4" t="s">
        <v>22</v>
      </c>
      <c r="C16" s="8">
        <v>295</v>
      </c>
      <c r="D16" s="10">
        <v>285</v>
      </c>
      <c r="E16" s="7">
        <f t="shared" si="0"/>
        <v>-10</v>
      </c>
    </row>
    <row r="17" spans="1:5" ht="15">
      <c r="A17" s="4" t="s">
        <v>23</v>
      </c>
      <c r="B17" s="4" t="s">
        <v>24</v>
      </c>
      <c r="C17" s="8">
        <v>275</v>
      </c>
      <c r="D17" s="10">
        <v>260</v>
      </c>
      <c r="E17" s="7">
        <f t="shared" si="0"/>
        <v>-15</v>
      </c>
    </row>
    <row r="18" spans="1:5" ht="15">
      <c r="A18" s="4" t="s">
        <v>25</v>
      </c>
      <c r="B18" s="4" t="s">
        <v>26</v>
      </c>
      <c r="C18" s="8">
        <v>395</v>
      </c>
      <c r="D18" s="10">
        <v>400</v>
      </c>
      <c r="E18" s="7">
        <f t="shared" si="0"/>
        <v>5</v>
      </c>
    </row>
    <row r="19" spans="1:5" ht="15">
      <c r="A19" s="4" t="s">
        <v>27</v>
      </c>
      <c r="B19" s="4" t="s">
        <v>28</v>
      </c>
      <c r="C19" s="8">
        <v>340</v>
      </c>
      <c r="D19" s="10">
        <v>335</v>
      </c>
      <c r="E19" s="7">
        <f t="shared" si="0"/>
        <v>-5</v>
      </c>
    </row>
    <row r="20" spans="1:5" ht="15">
      <c r="A20" s="4" t="s">
        <v>29</v>
      </c>
      <c r="B20" s="4" t="s">
        <v>30</v>
      </c>
      <c r="C20" s="8">
        <v>295</v>
      </c>
      <c r="D20" s="10">
        <v>300</v>
      </c>
      <c r="E20" s="7">
        <f t="shared" si="0"/>
        <v>5</v>
      </c>
    </row>
    <row r="21" spans="1:5" ht="15">
      <c r="A21" s="4" t="s">
        <v>31</v>
      </c>
      <c r="B21" s="4" t="s">
        <v>32</v>
      </c>
      <c r="C21" s="8">
        <v>270</v>
      </c>
      <c r="D21" s="10">
        <v>300</v>
      </c>
      <c r="E21" s="7">
        <f t="shared" si="0"/>
        <v>30</v>
      </c>
    </row>
    <row r="22" spans="1:5" ht="15">
      <c r="A22" s="4" t="s">
        <v>33</v>
      </c>
      <c r="B22" s="4" t="s">
        <v>34</v>
      </c>
      <c r="C22" s="8">
        <v>310</v>
      </c>
      <c r="D22" s="10">
        <v>305</v>
      </c>
      <c r="E22" s="7">
        <f t="shared" si="0"/>
        <v>-5</v>
      </c>
    </row>
    <row r="23" spans="1:5" ht="15">
      <c r="A23" s="4" t="s">
        <v>35</v>
      </c>
      <c r="B23" s="4" t="s">
        <v>36</v>
      </c>
      <c r="C23" s="8">
        <v>295</v>
      </c>
      <c r="D23" s="10">
        <v>300</v>
      </c>
      <c r="E23" s="7">
        <f t="shared" si="0"/>
        <v>5</v>
      </c>
    </row>
    <row r="24" spans="1:5" ht="15">
      <c r="A24" s="4" t="s">
        <v>37</v>
      </c>
      <c r="B24" s="4" t="s">
        <v>38</v>
      </c>
      <c r="C24" s="8">
        <v>330</v>
      </c>
      <c r="D24" s="10">
        <v>310</v>
      </c>
      <c r="E24" s="7">
        <f t="shared" si="0"/>
        <v>-20</v>
      </c>
    </row>
    <row r="25" spans="1:5" ht="15">
      <c r="A25" s="4" t="s">
        <v>1451</v>
      </c>
      <c r="B25" s="4" t="s">
        <v>1452</v>
      </c>
      <c r="C25" s="8" t="s">
        <v>1706</v>
      </c>
      <c r="D25" s="10" t="s">
        <v>1710</v>
      </c>
      <c r="E25" s="7">
        <f>510-515</f>
        <v>-5</v>
      </c>
    </row>
    <row r="26" spans="1:5" ht="15">
      <c r="A26" s="4" t="s">
        <v>1453</v>
      </c>
      <c r="B26" s="4" t="s">
        <v>1454</v>
      </c>
      <c r="C26" s="8">
        <v>450</v>
      </c>
      <c r="D26" s="10" t="s">
        <v>1750</v>
      </c>
      <c r="E26" s="7">
        <f>450-450</f>
        <v>0</v>
      </c>
    </row>
    <row r="27" spans="1:5" ht="15">
      <c r="A27" s="4" t="s">
        <v>1455</v>
      </c>
      <c r="B27" s="4" t="s">
        <v>1456</v>
      </c>
      <c r="C27" s="8" t="s">
        <v>1620</v>
      </c>
      <c r="D27" s="10" t="s">
        <v>1658</v>
      </c>
      <c r="E27" s="7">
        <f>430-445</f>
        <v>-15</v>
      </c>
    </row>
    <row r="28" spans="1:5" ht="15">
      <c r="A28" s="4" t="s">
        <v>1457</v>
      </c>
      <c r="B28" s="4" t="s">
        <v>1458</v>
      </c>
      <c r="C28" s="8">
        <v>455</v>
      </c>
      <c r="D28" s="10" t="s">
        <v>1651</v>
      </c>
      <c r="E28" s="7">
        <f>+D28-C28</f>
        <v>-15</v>
      </c>
    </row>
    <row r="29" spans="1:5" ht="15">
      <c r="A29" s="4" t="s">
        <v>1459</v>
      </c>
      <c r="B29" s="4" t="s">
        <v>1460</v>
      </c>
      <c r="C29" s="8">
        <v>265</v>
      </c>
      <c r="D29" s="10" t="s">
        <v>1751</v>
      </c>
      <c r="E29" s="7">
        <f>+D29-C29</f>
        <v>5</v>
      </c>
    </row>
    <row r="30" spans="1:5" ht="15">
      <c r="A30" s="4" t="s">
        <v>1461</v>
      </c>
      <c r="B30" s="4" t="s">
        <v>1462</v>
      </c>
      <c r="C30" s="8">
        <v>230</v>
      </c>
      <c r="D30" s="10" t="s">
        <v>1752</v>
      </c>
      <c r="E30" s="7">
        <f>+D30-C30</f>
        <v>10</v>
      </c>
    </row>
    <row r="31" spans="1:5" ht="15">
      <c r="A31" s="4" t="s">
        <v>1463</v>
      </c>
      <c r="B31" s="4" t="s">
        <v>10</v>
      </c>
      <c r="C31" s="8" t="s">
        <v>1726</v>
      </c>
      <c r="D31" s="10" t="s">
        <v>1753</v>
      </c>
      <c r="E31" s="7">
        <f>405-410</f>
        <v>-5</v>
      </c>
    </row>
    <row r="32" spans="1:5" ht="15">
      <c r="A32" s="4" t="s">
        <v>1464</v>
      </c>
      <c r="B32" s="4" t="s">
        <v>12</v>
      </c>
      <c r="C32" s="8" t="s">
        <v>1715</v>
      </c>
      <c r="D32" s="10" t="s">
        <v>1754</v>
      </c>
      <c r="E32" s="7"/>
    </row>
    <row r="33" spans="1:5" ht="15">
      <c r="A33" s="4" t="s">
        <v>1465</v>
      </c>
      <c r="B33" s="4" t="s">
        <v>304</v>
      </c>
      <c r="C33" s="8" t="s">
        <v>1761</v>
      </c>
      <c r="D33" s="10" t="s">
        <v>1755</v>
      </c>
      <c r="E33" s="7">
        <f>365-370</f>
        <v>-5</v>
      </c>
    </row>
    <row r="34" spans="1:5" ht="15">
      <c r="A34" s="4" t="s">
        <v>1466</v>
      </c>
      <c r="B34" s="4" t="s">
        <v>306</v>
      </c>
      <c r="C34" s="8" t="s">
        <v>1715</v>
      </c>
      <c r="D34" s="10" t="s">
        <v>1602</v>
      </c>
      <c r="E34" s="7"/>
    </row>
    <row r="35" spans="1:5" ht="15">
      <c r="A35" s="4" t="s">
        <v>697</v>
      </c>
      <c r="B35" s="4" t="s">
        <v>30</v>
      </c>
      <c r="C35" s="8">
        <v>220</v>
      </c>
      <c r="D35" s="10">
        <v>210</v>
      </c>
      <c r="E35" s="7">
        <f>+D35-C35</f>
        <v>-10</v>
      </c>
    </row>
    <row r="36" spans="1:5" ht="15">
      <c r="A36" s="4" t="s">
        <v>698</v>
      </c>
      <c r="B36" s="4" t="s">
        <v>699</v>
      </c>
      <c r="C36" s="8">
        <v>230</v>
      </c>
      <c r="D36" s="10">
        <v>210</v>
      </c>
      <c r="E36" s="7">
        <f>+D36-C36</f>
        <v>-20</v>
      </c>
    </row>
    <row r="37" spans="1:5" ht="15">
      <c r="A37" s="4" t="s">
        <v>700</v>
      </c>
      <c r="B37" s="4" t="s">
        <v>701</v>
      </c>
      <c r="C37" s="8">
        <v>275</v>
      </c>
      <c r="D37" s="10">
        <v>250</v>
      </c>
      <c r="E37" s="7">
        <f>+D37-C37</f>
        <v>-25</v>
      </c>
    </row>
    <row r="38" spans="1:5" ht="15">
      <c r="A38" s="4" t="s">
        <v>702</v>
      </c>
      <c r="B38" s="4" t="s">
        <v>703</v>
      </c>
      <c r="C38" s="8">
        <v>320</v>
      </c>
      <c r="D38" s="10">
        <v>310</v>
      </c>
      <c r="E38" s="7">
        <f>+D38-C38</f>
        <v>-10</v>
      </c>
    </row>
    <row r="39" spans="1:5" ht="15">
      <c r="A39" s="4" t="s">
        <v>704</v>
      </c>
      <c r="B39" s="4" t="s">
        <v>705</v>
      </c>
      <c r="D39" s="10">
        <v>215</v>
      </c>
      <c r="E39" s="7"/>
    </row>
    <row r="40" spans="1:5" ht="15">
      <c r="A40" s="4" t="s">
        <v>706</v>
      </c>
      <c r="B40" s="4" t="s">
        <v>707</v>
      </c>
      <c r="D40" s="10">
        <v>255</v>
      </c>
      <c r="E40" s="7"/>
    </row>
    <row r="41" spans="1:5" ht="15">
      <c r="A41" s="4" t="s">
        <v>708</v>
      </c>
      <c r="B41" s="4" t="s">
        <v>314</v>
      </c>
      <c r="C41" s="8">
        <v>245</v>
      </c>
      <c r="D41" s="10">
        <v>215</v>
      </c>
      <c r="E41" s="7">
        <f aca="true" t="shared" si="1" ref="E41:E50">+D41-C41</f>
        <v>-30</v>
      </c>
    </row>
    <row r="42" spans="1:5" ht="15">
      <c r="A42" s="4" t="s">
        <v>709</v>
      </c>
      <c r="B42" s="4" t="s">
        <v>710</v>
      </c>
      <c r="C42" s="8">
        <v>320</v>
      </c>
      <c r="D42" s="10">
        <v>310</v>
      </c>
      <c r="E42" s="7">
        <f t="shared" si="1"/>
        <v>-10</v>
      </c>
    </row>
    <row r="43" spans="1:5" ht="15">
      <c r="A43" s="4" t="s">
        <v>711</v>
      </c>
      <c r="B43" s="4" t="s">
        <v>712</v>
      </c>
      <c r="C43" s="8">
        <v>300</v>
      </c>
      <c r="D43" s="10">
        <v>300</v>
      </c>
      <c r="E43" s="7">
        <f t="shared" si="1"/>
        <v>0</v>
      </c>
    </row>
    <row r="44" spans="1:5" ht="15">
      <c r="A44" s="4" t="s">
        <v>713</v>
      </c>
      <c r="B44" s="4" t="s">
        <v>714</v>
      </c>
      <c r="C44" s="8">
        <v>220</v>
      </c>
      <c r="D44" s="10">
        <v>200</v>
      </c>
      <c r="E44" s="7">
        <f t="shared" si="1"/>
        <v>-20</v>
      </c>
    </row>
    <row r="45" spans="1:5" ht="15">
      <c r="A45" s="4" t="s">
        <v>715</v>
      </c>
      <c r="B45" s="4" t="s">
        <v>345</v>
      </c>
      <c r="C45" s="8">
        <v>240</v>
      </c>
      <c r="D45" s="10">
        <v>235</v>
      </c>
      <c r="E45" s="7">
        <f t="shared" si="1"/>
        <v>-5</v>
      </c>
    </row>
    <row r="46" spans="1:5" ht="15">
      <c r="A46" s="4" t="s">
        <v>716</v>
      </c>
      <c r="B46" s="4" t="s">
        <v>717</v>
      </c>
      <c r="C46" s="8">
        <v>280</v>
      </c>
      <c r="D46" s="10">
        <v>255</v>
      </c>
      <c r="E46" s="7">
        <f t="shared" si="1"/>
        <v>-25</v>
      </c>
    </row>
    <row r="47" spans="1:5" ht="15">
      <c r="A47" s="4" t="s">
        <v>718</v>
      </c>
      <c r="B47" s="4" t="s">
        <v>719</v>
      </c>
      <c r="C47" s="8">
        <v>255</v>
      </c>
      <c r="D47" s="10">
        <v>200</v>
      </c>
      <c r="E47" s="7">
        <f t="shared" si="1"/>
        <v>-55</v>
      </c>
    </row>
    <row r="48" spans="1:5" ht="15">
      <c r="A48" s="4" t="s">
        <v>720</v>
      </c>
      <c r="B48" s="4" t="s">
        <v>721</v>
      </c>
      <c r="C48" s="8">
        <v>300</v>
      </c>
      <c r="D48" s="10">
        <v>285</v>
      </c>
      <c r="E48" s="7">
        <f t="shared" si="1"/>
        <v>-15</v>
      </c>
    </row>
    <row r="49" spans="1:5" ht="15">
      <c r="A49" s="4" t="s">
        <v>722</v>
      </c>
      <c r="B49" s="4" t="s">
        <v>723</v>
      </c>
      <c r="C49" s="8">
        <v>275</v>
      </c>
      <c r="D49" s="10">
        <v>255</v>
      </c>
      <c r="E49" s="7">
        <f t="shared" si="1"/>
        <v>-20</v>
      </c>
    </row>
    <row r="50" spans="1:5" ht="15">
      <c r="A50" s="4" t="s">
        <v>724</v>
      </c>
      <c r="B50" s="4" t="s">
        <v>428</v>
      </c>
      <c r="C50" s="8">
        <v>220</v>
      </c>
      <c r="D50" s="10">
        <v>200</v>
      </c>
      <c r="E50" s="7">
        <f t="shared" si="1"/>
        <v>-20</v>
      </c>
    </row>
    <row r="51" spans="1:5" ht="15">
      <c r="A51" s="4" t="s">
        <v>691</v>
      </c>
      <c r="B51" s="4" t="s">
        <v>692</v>
      </c>
      <c r="C51" s="8">
        <v>270</v>
      </c>
      <c r="D51" s="10" t="s">
        <v>1602</v>
      </c>
      <c r="E51" s="7"/>
    </row>
    <row r="52" spans="1:5" ht="15">
      <c r="A52" s="4" t="s">
        <v>319</v>
      </c>
      <c r="B52" s="4" t="s">
        <v>320</v>
      </c>
      <c r="C52" s="8" t="s">
        <v>1762</v>
      </c>
      <c r="D52" s="10" t="s">
        <v>1626</v>
      </c>
      <c r="E52" s="7">
        <f>385-400</f>
        <v>-15</v>
      </c>
    </row>
    <row r="53" spans="1:5" ht="15">
      <c r="A53" s="4" t="s">
        <v>1193</v>
      </c>
      <c r="B53" s="4" t="s">
        <v>1194</v>
      </c>
      <c r="C53" s="8">
        <v>233</v>
      </c>
      <c r="D53" s="10">
        <v>240</v>
      </c>
      <c r="E53" s="7">
        <f>+D53-C53</f>
        <v>7</v>
      </c>
    </row>
    <row r="54" spans="1:5" ht="15">
      <c r="A54" s="4" t="s">
        <v>191</v>
      </c>
      <c r="B54" s="4" t="s">
        <v>192</v>
      </c>
      <c r="C54" s="8">
        <v>345</v>
      </c>
      <c r="D54" s="10">
        <v>350</v>
      </c>
      <c r="E54" s="7">
        <f>+D54-C54</f>
        <v>5</v>
      </c>
    </row>
    <row r="55" spans="1:5" ht="15">
      <c r="A55" s="4" t="s">
        <v>193</v>
      </c>
      <c r="B55" s="4" t="s">
        <v>194</v>
      </c>
      <c r="C55" s="8">
        <v>415</v>
      </c>
      <c r="D55" s="10">
        <v>435</v>
      </c>
      <c r="E55" s="7">
        <f>+D55-C55</f>
        <v>20</v>
      </c>
    </row>
    <row r="56" spans="1:5" ht="15">
      <c r="A56" s="4" t="s">
        <v>195</v>
      </c>
      <c r="B56" s="4" t="s">
        <v>196</v>
      </c>
      <c r="C56" s="8" t="s">
        <v>1763</v>
      </c>
      <c r="D56" s="10" t="s">
        <v>1615</v>
      </c>
      <c r="E56" s="7">
        <f>410-390</f>
        <v>20</v>
      </c>
    </row>
    <row r="57" spans="1:5" ht="15">
      <c r="A57" s="4" t="s">
        <v>197</v>
      </c>
      <c r="B57" s="4" t="s">
        <v>198</v>
      </c>
      <c r="C57" s="8">
        <v>460</v>
      </c>
      <c r="D57" s="10" t="s">
        <v>1616</v>
      </c>
      <c r="E57" s="7">
        <f>450-460</f>
        <v>-10</v>
      </c>
    </row>
    <row r="58" spans="1:5" ht="15">
      <c r="A58" s="4" t="s">
        <v>199</v>
      </c>
      <c r="B58" s="4" t="s">
        <v>200</v>
      </c>
      <c r="C58" s="8">
        <v>510</v>
      </c>
      <c r="D58" s="10">
        <v>505</v>
      </c>
      <c r="E58" s="7">
        <f>+D58-C58</f>
        <v>-5</v>
      </c>
    </row>
    <row r="59" spans="1:5" ht="15">
      <c r="A59" s="4" t="s">
        <v>201</v>
      </c>
      <c r="B59" s="4" t="s">
        <v>202</v>
      </c>
      <c r="C59" s="8">
        <v>340</v>
      </c>
      <c r="D59" s="10">
        <v>340</v>
      </c>
      <c r="E59" s="7">
        <f>+D59-C59</f>
        <v>0</v>
      </c>
    </row>
    <row r="60" spans="1:5" ht="15">
      <c r="A60" s="4" t="s">
        <v>203</v>
      </c>
      <c r="B60" s="4" t="s">
        <v>204</v>
      </c>
      <c r="C60" s="8">
        <v>455</v>
      </c>
      <c r="D60" s="10">
        <v>475</v>
      </c>
      <c r="E60" s="7">
        <f>+D60-C60</f>
        <v>20</v>
      </c>
    </row>
    <row r="61" spans="1:5" ht="15">
      <c r="A61" s="4" t="s">
        <v>205</v>
      </c>
      <c r="B61" s="4" t="s">
        <v>206</v>
      </c>
      <c r="C61" s="8">
        <v>415</v>
      </c>
      <c r="D61" s="10" t="s">
        <v>1615</v>
      </c>
      <c r="E61" s="7">
        <f>410-415</f>
        <v>-5</v>
      </c>
    </row>
    <row r="62" spans="1:5" ht="15">
      <c r="A62" s="4" t="s">
        <v>207</v>
      </c>
      <c r="B62" s="4" t="s">
        <v>208</v>
      </c>
      <c r="C62" s="8">
        <v>460</v>
      </c>
      <c r="D62" s="10">
        <v>495</v>
      </c>
      <c r="E62" s="7">
        <f>+D62-C62</f>
        <v>35</v>
      </c>
    </row>
    <row r="63" spans="1:5" ht="15">
      <c r="A63" s="4" t="s">
        <v>209</v>
      </c>
      <c r="B63" s="4" t="s">
        <v>210</v>
      </c>
      <c r="C63" s="8">
        <v>380</v>
      </c>
      <c r="D63" s="10">
        <v>390</v>
      </c>
      <c r="E63" s="7">
        <f>+D63-C63</f>
        <v>10</v>
      </c>
    </row>
    <row r="64" spans="1:5" ht="15">
      <c r="A64" s="4" t="s">
        <v>211</v>
      </c>
      <c r="B64" s="4" t="s">
        <v>212</v>
      </c>
      <c r="C64" s="8" t="s">
        <v>1764</v>
      </c>
      <c r="D64" s="10" t="s">
        <v>1617</v>
      </c>
      <c r="E64" s="7">
        <f>360-380</f>
        <v>-20</v>
      </c>
    </row>
    <row r="65" spans="1:5" ht="15">
      <c r="A65" s="4" t="s">
        <v>213</v>
      </c>
      <c r="B65" s="4" t="s">
        <v>214</v>
      </c>
      <c r="C65" s="8">
        <v>435</v>
      </c>
      <c r="D65" s="10">
        <v>430</v>
      </c>
      <c r="E65" s="7">
        <f>+D65-C65</f>
        <v>-5</v>
      </c>
    </row>
    <row r="66" spans="1:5" ht="15">
      <c r="A66" s="4" t="s">
        <v>215</v>
      </c>
      <c r="B66" s="4" t="s">
        <v>216</v>
      </c>
      <c r="C66" s="8" t="s">
        <v>1602</v>
      </c>
      <c r="D66" s="10" t="s">
        <v>1602</v>
      </c>
      <c r="E66" s="7"/>
    </row>
    <row r="67" spans="1:5" ht="15">
      <c r="A67" s="4" t="s">
        <v>217</v>
      </c>
      <c r="B67" s="4" t="s">
        <v>218</v>
      </c>
      <c r="C67" s="8" t="s">
        <v>1602</v>
      </c>
      <c r="D67" s="10" t="s">
        <v>1602</v>
      </c>
      <c r="E67" s="7"/>
    </row>
    <row r="68" spans="1:5" ht="15">
      <c r="A68" s="4" t="s">
        <v>219</v>
      </c>
      <c r="B68" s="4" t="s">
        <v>220</v>
      </c>
      <c r="C68" s="8" t="s">
        <v>1765</v>
      </c>
      <c r="D68" s="10">
        <v>500</v>
      </c>
      <c r="E68" s="7">
        <f>500-480</f>
        <v>20</v>
      </c>
    </row>
    <row r="69" spans="1:5" ht="15">
      <c r="A69" s="4" t="s">
        <v>221</v>
      </c>
      <c r="B69" s="4" t="s">
        <v>222</v>
      </c>
      <c r="C69" s="8">
        <v>345</v>
      </c>
      <c r="D69" s="10">
        <v>400</v>
      </c>
      <c r="E69" s="7">
        <f>+D69-C69</f>
        <v>55</v>
      </c>
    </row>
    <row r="70" spans="1:5" ht="15">
      <c r="A70" s="4" t="s">
        <v>223</v>
      </c>
      <c r="B70" s="4" t="s">
        <v>224</v>
      </c>
      <c r="D70" s="10">
        <v>380</v>
      </c>
      <c r="E70" s="7"/>
    </row>
    <row r="71" spans="1:5" ht="15">
      <c r="A71" s="4" t="s">
        <v>225</v>
      </c>
      <c r="B71" s="4" t="s">
        <v>226</v>
      </c>
      <c r="C71" s="8">
        <v>435</v>
      </c>
      <c r="D71" s="10">
        <v>455</v>
      </c>
      <c r="E71" s="7">
        <f aca="true" t="shared" si="2" ref="E71:E97">+D71-C71</f>
        <v>20</v>
      </c>
    </row>
    <row r="72" spans="1:5" ht="15">
      <c r="A72" s="4" t="s">
        <v>227</v>
      </c>
      <c r="B72" s="4" t="s">
        <v>34</v>
      </c>
      <c r="C72" s="8">
        <v>435</v>
      </c>
      <c r="D72" s="10">
        <v>465</v>
      </c>
      <c r="E72" s="7">
        <f t="shared" si="2"/>
        <v>30</v>
      </c>
    </row>
    <row r="73" spans="1:5" ht="15">
      <c r="A73" s="4" t="s">
        <v>228</v>
      </c>
      <c r="B73" s="4" t="s">
        <v>137</v>
      </c>
      <c r="C73" s="8">
        <v>435</v>
      </c>
      <c r="D73" s="10">
        <v>445</v>
      </c>
      <c r="E73" s="7">
        <f t="shared" si="2"/>
        <v>10</v>
      </c>
    </row>
    <row r="74" spans="1:5" ht="15">
      <c r="A74" s="4" t="s">
        <v>229</v>
      </c>
      <c r="B74" s="4" t="s">
        <v>230</v>
      </c>
      <c r="C74" s="8">
        <v>480</v>
      </c>
      <c r="D74" s="10">
        <v>505</v>
      </c>
      <c r="E74" s="7">
        <f t="shared" si="2"/>
        <v>25</v>
      </c>
    </row>
    <row r="75" spans="1:5" ht="15">
      <c r="A75" s="4" t="s">
        <v>231</v>
      </c>
      <c r="B75" s="4" t="s">
        <v>232</v>
      </c>
      <c r="C75" s="8">
        <v>475</v>
      </c>
      <c r="D75" s="10">
        <v>480</v>
      </c>
      <c r="E75" s="7">
        <f t="shared" si="2"/>
        <v>5</v>
      </c>
    </row>
    <row r="76" spans="1:5" ht="15">
      <c r="A76" s="4" t="s">
        <v>233</v>
      </c>
      <c r="B76" s="4" t="s">
        <v>234</v>
      </c>
      <c r="C76" s="8">
        <v>465</v>
      </c>
      <c r="D76" s="10">
        <v>490</v>
      </c>
      <c r="E76" s="7">
        <f t="shared" si="2"/>
        <v>25</v>
      </c>
    </row>
    <row r="77" spans="1:5" ht="15">
      <c r="A77" s="4" t="s">
        <v>235</v>
      </c>
      <c r="B77" s="4" t="s">
        <v>236</v>
      </c>
      <c r="C77" s="8">
        <v>380</v>
      </c>
      <c r="D77" s="10">
        <v>415</v>
      </c>
      <c r="E77" s="7">
        <f t="shared" si="2"/>
        <v>35</v>
      </c>
    </row>
    <row r="78" spans="1:5" ht="15">
      <c r="A78" s="4" t="s">
        <v>237</v>
      </c>
      <c r="B78" s="4" t="s">
        <v>238</v>
      </c>
      <c r="C78" s="8">
        <v>445</v>
      </c>
      <c r="D78" s="10">
        <v>440</v>
      </c>
      <c r="E78" s="7">
        <f t="shared" si="2"/>
        <v>-5</v>
      </c>
    </row>
    <row r="79" spans="1:5" ht="15">
      <c r="A79" s="4" t="s">
        <v>239</v>
      </c>
      <c r="B79" s="4" t="s">
        <v>240</v>
      </c>
      <c r="C79" s="8">
        <v>480</v>
      </c>
      <c r="D79" s="10">
        <v>495</v>
      </c>
      <c r="E79" s="7">
        <f t="shared" si="2"/>
        <v>15</v>
      </c>
    </row>
    <row r="80" spans="1:5" ht="15">
      <c r="A80" s="4" t="s">
        <v>241</v>
      </c>
      <c r="B80" s="4" t="s">
        <v>242</v>
      </c>
      <c r="C80" s="8">
        <v>325</v>
      </c>
      <c r="D80" s="10">
        <v>340</v>
      </c>
      <c r="E80" s="7">
        <f t="shared" si="2"/>
        <v>15</v>
      </c>
    </row>
    <row r="81" spans="1:5" ht="15">
      <c r="A81" s="4" t="s">
        <v>243</v>
      </c>
      <c r="B81" s="4" t="s">
        <v>244</v>
      </c>
      <c r="C81" s="8">
        <v>405</v>
      </c>
      <c r="D81" s="10">
        <v>415</v>
      </c>
      <c r="E81" s="7">
        <f t="shared" si="2"/>
        <v>10</v>
      </c>
    </row>
    <row r="82" spans="1:5" ht="15">
      <c r="A82" s="4" t="s">
        <v>245</v>
      </c>
      <c r="B82" s="4" t="s">
        <v>246</v>
      </c>
      <c r="C82" s="8">
        <v>480</v>
      </c>
      <c r="D82" s="10">
        <v>490</v>
      </c>
      <c r="E82" s="7">
        <f t="shared" si="2"/>
        <v>10</v>
      </c>
    </row>
    <row r="83" spans="1:5" ht="15">
      <c r="A83" s="4" t="s">
        <v>247</v>
      </c>
      <c r="B83" s="4" t="s">
        <v>248</v>
      </c>
      <c r="C83" s="8">
        <v>510</v>
      </c>
      <c r="D83" s="10">
        <v>530</v>
      </c>
      <c r="E83" s="7">
        <f t="shared" si="2"/>
        <v>20</v>
      </c>
    </row>
    <row r="84" spans="1:5" ht="15">
      <c r="A84" s="4" t="s">
        <v>249</v>
      </c>
      <c r="B84" s="4" t="s">
        <v>250</v>
      </c>
      <c r="C84" s="8">
        <v>485</v>
      </c>
      <c r="D84" s="10">
        <v>510</v>
      </c>
      <c r="E84" s="7">
        <f t="shared" si="2"/>
        <v>25</v>
      </c>
    </row>
    <row r="85" spans="1:5" ht="15">
      <c r="A85" s="4" t="s">
        <v>251</v>
      </c>
      <c r="B85" s="4" t="s">
        <v>252</v>
      </c>
      <c r="C85" s="8">
        <v>525</v>
      </c>
      <c r="D85" s="10">
        <v>525</v>
      </c>
      <c r="E85" s="7">
        <f t="shared" si="2"/>
        <v>0</v>
      </c>
    </row>
    <row r="86" spans="1:5" ht="15">
      <c r="A86" s="4" t="s">
        <v>253</v>
      </c>
      <c r="B86" s="4" t="s">
        <v>254</v>
      </c>
      <c r="C86" s="8">
        <v>545</v>
      </c>
      <c r="D86" s="10">
        <v>545</v>
      </c>
      <c r="E86" s="7">
        <f t="shared" si="2"/>
        <v>0</v>
      </c>
    </row>
    <row r="87" spans="1:5" ht="15">
      <c r="A87" s="4" t="s">
        <v>255</v>
      </c>
      <c r="B87" s="4" t="s">
        <v>256</v>
      </c>
      <c r="C87" s="8">
        <v>430</v>
      </c>
      <c r="D87" s="10">
        <v>440</v>
      </c>
      <c r="E87" s="7">
        <f t="shared" si="2"/>
        <v>10</v>
      </c>
    </row>
    <row r="88" spans="1:5" ht="15">
      <c r="A88" s="4" t="s">
        <v>257</v>
      </c>
      <c r="B88" s="4" t="s">
        <v>258</v>
      </c>
      <c r="C88" s="8">
        <v>445</v>
      </c>
      <c r="D88" s="10">
        <v>470</v>
      </c>
      <c r="E88" s="7">
        <f t="shared" si="2"/>
        <v>25</v>
      </c>
    </row>
    <row r="89" spans="1:5" ht="15">
      <c r="A89" s="4" t="s">
        <v>259</v>
      </c>
      <c r="B89" s="4" t="s">
        <v>260</v>
      </c>
      <c r="C89" s="8">
        <v>420</v>
      </c>
      <c r="D89" s="10">
        <v>435</v>
      </c>
      <c r="E89" s="7">
        <f t="shared" si="2"/>
        <v>15</v>
      </c>
    </row>
    <row r="90" spans="1:5" ht="15">
      <c r="A90" s="4" t="s">
        <v>261</v>
      </c>
      <c r="B90" s="4" t="s">
        <v>262</v>
      </c>
      <c r="C90" s="8">
        <v>470</v>
      </c>
      <c r="D90" s="10">
        <v>455</v>
      </c>
      <c r="E90" s="7">
        <f t="shared" si="2"/>
        <v>-15</v>
      </c>
    </row>
    <row r="91" spans="1:5" ht="15">
      <c r="A91" s="4" t="s">
        <v>263</v>
      </c>
      <c r="B91" s="4" t="s">
        <v>264</v>
      </c>
      <c r="C91" s="8">
        <v>435</v>
      </c>
      <c r="D91" s="10">
        <v>455</v>
      </c>
      <c r="E91" s="7">
        <f t="shared" si="2"/>
        <v>20</v>
      </c>
    </row>
    <row r="92" spans="1:5" ht="15">
      <c r="A92" s="4" t="s">
        <v>265</v>
      </c>
      <c r="B92" s="4" t="s">
        <v>266</v>
      </c>
      <c r="C92" s="8">
        <v>555</v>
      </c>
      <c r="D92" s="10">
        <v>550</v>
      </c>
      <c r="E92" s="7">
        <f t="shared" si="2"/>
        <v>-5</v>
      </c>
    </row>
    <row r="93" spans="1:5" ht="15">
      <c r="A93" s="4" t="s">
        <v>267</v>
      </c>
      <c r="B93" s="4" t="s">
        <v>268</v>
      </c>
      <c r="C93" s="8">
        <v>510</v>
      </c>
      <c r="D93" s="10">
        <v>505</v>
      </c>
      <c r="E93" s="7">
        <f t="shared" si="2"/>
        <v>-5</v>
      </c>
    </row>
    <row r="94" spans="1:5" ht="15">
      <c r="A94" s="4" t="s">
        <v>269</v>
      </c>
      <c r="B94" s="4" t="s">
        <v>270</v>
      </c>
      <c r="C94" s="8">
        <v>440</v>
      </c>
      <c r="D94" s="10">
        <v>460</v>
      </c>
      <c r="E94" s="7">
        <f t="shared" si="2"/>
        <v>20</v>
      </c>
    </row>
    <row r="95" spans="1:5" ht="15">
      <c r="A95" s="4" t="s">
        <v>271</v>
      </c>
      <c r="B95" s="4" t="s">
        <v>272</v>
      </c>
      <c r="C95" s="8">
        <v>495</v>
      </c>
      <c r="D95" s="10">
        <v>510</v>
      </c>
      <c r="E95" s="7">
        <f t="shared" si="2"/>
        <v>15</v>
      </c>
    </row>
    <row r="96" spans="1:5" ht="15">
      <c r="A96" s="4" t="s">
        <v>273</v>
      </c>
      <c r="B96" s="4" t="s">
        <v>274</v>
      </c>
      <c r="C96" s="8">
        <v>445</v>
      </c>
      <c r="D96" s="10">
        <v>460</v>
      </c>
      <c r="E96" s="7">
        <f t="shared" si="2"/>
        <v>15</v>
      </c>
    </row>
    <row r="97" spans="1:5" ht="15">
      <c r="A97" s="4" t="s">
        <v>275</v>
      </c>
      <c r="B97" s="4" t="s">
        <v>276</v>
      </c>
      <c r="C97" s="8">
        <v>360</v>
      </c>
      <c r="D97" s="10">
        <v>375</v>
      </c>
      <c r="E97" s="7">
        <f t="shared" si="2"/>
        <v>15</v>
      </c>
    </row>
    <row r="98" spans="1:5" ht="15">
      <c r="A98" s="4" t="s">
        <v>277</v>
      </c>
      <c r="B98" s="4" t="s">
        <v>278</v>
      </c>
      <c r="C98" s="8"/>
      <c r="D98" s="10">
        <v>415</v>
      </c>
      <c r="E98" s="7"/>
    </row>
    <row r="99" spans="1:5" ht="15">
      <c r="A99" s="4" t="s">
        <v>279</v>
      </c>
      <c r="B99" s="4" t="s">
        <v>280</v>
      </c>
      <c r="C99" s="8">
        <v>420</v>
      </c>
      <c r="D99" s="10">
        <v>440</v>
      </c>
      <c r="E99" s="7">
        <f>+D99-C99</f>
        <v>20</v>
      </c>
    </row>
    <row r="100" spans="1:5" ht="15">
      <c r="A100" s="4" t="s">
        <v>281</v>
      </c>
      <c r="B100" s="4" t="s">
        <v>282</v>
      </c>
      <c r="C100" s="8" t="s">
        <v>1766</v>
      </c>
      <c r="D100" s="10" t="s">
        <v>1618</v>
      </c>
      <c r="E100" s="7">
        <f>726-724</f>
        <v>2</v>
      </c>
    </row>
    <row r="101" spans="1:5" ht="15">
      <c r="A101" s="4" t="s">
        <v>283</v>
      </c>
      <c r="B101" s="4" t="s">
        <v>284</v>
      </c>
      <c r="C101" s="8">
        <v>575</v>
      </c>
      <c r="D101" s="10" t="s">
        <v>1619</v>
      </c>
      <c r="E101" s="7">
        <f>580-575</f>
        <v>5</v>
      </c>
    </row>
    <row r="102" spans="1:5" ht="15">
      <c r="A102" s="4" t="s">
        <v>285</v>
      </c>
      <c r="B102" s="4" t="s">
        <v>286</v>
      </c>
      <c r="C102" s="8">
        <v>565</v>
      </c>
      <c r="D102" s="10">
        <v>555</v>
      </c>
      <c r="E102" s="7">
        <f>+D102-C102</f>
        <v>-10</v>
      </c>
    </row>
    <row r="103" spans="1:5" ht="15">
      <c r="A103" s="4" t="s">
        <v>287</v>
      </c>
      <c r="B103" s="4" t="s">
        <v>288</v>
      </c>
      <c r="C103" s="8">
        <v>525</v>
      </c>
      <c r="D103" s="10">
        <v>540</v>
      </c>
      <c r="E103" s="7">
        <f>+D103-C103</f>
        <v>15</v>
      </c>
    </row>
    <row r="104" spans="1:5" ht="15">
      <c r="A104" s="4" t="s">
        <v>289</v>
      </c>
      <c r="B104" s="4" t="s">
        <v>290</v>
      </c>
      <c r="C104" s="8">
        <v>510</v>
      </c>
      <c r="D104" s="10">
        <v>510</v>
      </c>
      <c r="E104" s="7">
        <f>+D104-C104</f>
        <v>0</v>
      </c>
    </row>
    <row r="105" spans="1:5" ht="15">
      <c r="A105" s="4" t="s">
        <v>291</v>
      </c>
      <c r="B105" s="4" t="s">
        <v>292</v>
      </c>
      <c r="C105" s="8">
        <v>390</v>
      </c>
      <c r="D105" s="10">
        <v>430</v>
      </c>
      <c r="E105" s="7">
        <f>+D105-C105</f>
        <v>40</v>
      </c>
    </row>
    <row r="106" spans="1:5" ht="15">
      <c r="A106" s="4" t="s">
        <v>293</v>
      </c>
      <c r="B106" s="4" t="s">
        <v>10</v>
      </c>
      <c r="C106" s="8" t="s">
        <v>1620</v>
      </c>
      <c r="D106" s="10" t="s">
        <v>1620</v>
      </c>
      <c r="E106" s="7">
        <f>445-445</f>
        <v>0</v>
      </c>
    </row>
    <row r="107" spans="1:5" ht="15">
      <c r="A107" s="4" t="s">
        <v>294</v>
      </c>
      <c r="B107" s="4" t="s">
        <v>12</v>
      </c>
      <c r="C107" s="8" t="s">
        <v>1767</v>
      </c>
      <c r="D107" s="10" t="s">
        <v>1621</v>
      </c>
      <c r="E107" s="7">
        <f>178-176</f>
        <v>2</v>
      </c>
    </row>
    <row r="108" spans="1:5" ht="15">
      <c r="A108" s="4" t="s">
        <v>295</v>
      </c>
      <c r="B108" s="4" t="s">
        <v>296</v>
      </c>
      <c r="C108" s="8" t="s">
        <v>1612</v>
      </c>
      <c r="D108" s="10" t="s">
        <v>1622</v>
      </c>
      <c r="E108" s="7">
        <f>505-525</f>
        <v>-20</v>
      </c>
    </row>
    <row r="109" spans="1:5" ht="15">
      <c r="A109" s="4" t="s">
        <v>297</v>
      </c>
      <c r="B109" s="4" t="s">
        <v>298</v>
      </c>
      <c r="C109" s="8" t="s">
        <v>1602</v>
      </c>
      <c r="D109" s="10" t="s">
        <v>1602</v>
      </c>
      <c r="E109" s="7"/>
    </row>
    <row r="110" spans="1:5" ht="15">
      <c r="A110" s="4" t="s">
        <v>299</v>
      </c>
      <c r="B110" s="4" t="s">
        <v>300</v>
      </c>
      <c r="C110" s="8">
        <v>450</v>
      </c>
      <c r="D110" s="10">
        <v>450</v>
      </c>
      <c r="E110" s="7">
        <f>+D110-C110</f>
        <v>0</v>
      </c>
    </row>
    <row r="111" spans="1:5" ht="15">
      <c r="A111" s="4" t="s">
        <v>301</v>
      </c>
      <c r="B111" s="4" t="s">
        <v>302</v>
      </c>
      <c r="C111" s="8" t="s">
        <v>1602</v>
      </c>
      <c r="D111" s="10" t="s">
        <v>1602</v>
      </c>
      <c r="E111" s="7"/>
    </row>
    <row r="112" spans="1:5" ht="15">
      <c r="A112" s="4" t="s">
        <v>303</v>
      </c>
      <c r="B112" s="4" t="s">
        <v>304</v>
      </c>
      <c r="C112" s="8" t="s">
        <v>1768</v>
      </c>
      <c r="D112" s="10" t="s">
        <v>1623</v>
      </c>
      <c r="E112" s="7">
        <f>435-425</f>
        <v>10</v>
      </c>
    </row>
    <row r="113" spans="1:5" ht="15">
      <c r="A113" s="4" t="s">
        <v>305</v>
      </c>
      <c r="B113" s="4" t="s">
        <v>306</v>
      </c>
      <c r="C113" s="8" t="s">
        <v>1769</v>
      </c>
      <c r="D113" s="10" t="s">
        <v>1602</v>
      </c>
      <c r="E113" s="7"/>
    </row>
    <row r="114" spans="1:5" ht="15">
      <c r="A114" s="4" t="s">
        <v>307</v>
      </c>
      <c r="B114" s="4" t="s">
        <v>308</v>
      </c>
      <c r="C114" s="8" t="s">
        <v>1770</v>
      </c>
      <c r="D114" s="10" t="s">
        <v>1624</v>
      </c>
      <c r="E114" s="7">
        <f>460-455</f>
        <v>5</v>
      </c>
    </row>
    <row r="115" spans="1:5" ht="15">
      <c r="A115" s="4" t="s">
        <v>309</v>
      </c>
      <c r="B115" s="4" t="s">
        <v>310</v>
      </c>
      <c r="C115" s="8" t="s">
        <v>1771</v>
      </c>
      <c r="D115" s="10" t="s">
        <v>1602</v>
      </c>
      <c r="E115" s="7"/>
    </row>
    <row r="116" spans="1:5" ht="15">
      <c r="A116" s="4" t="s">
        <v>311</v>
      </c>
      <c r="B116" s="4" t="s">
        <v>312</v>
      </c>
      <c r="C116" s="8" t="s">
        <v>1772</v>
      </c>
      <c r="D116" s="10" t="s">
        <v>1625</v>
      </c>
      <c r="E116" s="7">
        <f>56-55</f>
        <v>1</v>
      </c>
    </row>
    <row r="117" spans="1:5" ht="15">
      <c r="A117" s="4" t="s">
        <v>321</v>
      </c>
      <c r="B117" s="4" t="s">
        <v>320</v>
      </c>
      <c r="C117" s="8" t="s">
        <v>1624</v>
      </c>
      <c r="D117" s="10" t="s">
        <v>1627</v>
      </c>
      <c r="E117" s="7">
        <f>465-460</f>
        <v>5</v>
      </c>
    </row>
    <row r="118" spans="1:5" ht="15">
      <c r="A118" s="4" t="s">
        <v>322</v>
      </c>
      <c r="B118" s="4" t="s">
        <v>323</v>
      </c>
      <c r="C118" s="8">
        <v>420</v>
      </c>
      <c r="D118" s="10" t="s">
        <v>1628</v>
      </c>
      <c r="E118" s="7">
        <f>+D118-C118</f>
        <v>5</v>
      </c>
    </row>
    <row r="119" spans="1:5" ht="15">
      <c r="A119" s="4" t="s">
        <v>324</v>
      </c>
      <c r="B119" s="4" t="s">
        <v>325</v>
      </c>
      <c r="C119" s="8">
        <v>310</v>
      </c>
      <c r="D119" s="10" t="s">
        <v>1629</v>
      </c>
      <c r="E119" s="7">
        <f>+D119-C119</f>
        <v>10</v>
      </c>
    </row>
    <row r="120" spans="1:5" ht="15">
      <c r="A120" s="4" t="s">
        <v>326</v>
      </c>
      <c r="B120" s="4" t="s">
        <v>327</v>
      </c>
      <c r="D120" s="10" t="s">
        <v>1629</v>
      </c>
      <c r="E120" s="7"/>
    </row>
    <row r="121" spans="1:5" ht="15">
      <c r="A121" s="4" t="s">
        <v>114</v>
      </c>
      <c r="B121" s="4" t="s">
        <v>115</v>
      </c>
      <c r="C121" s="8">
        <v>410</v>
      </c>
      <c r="D121" s="10">
        <v>425</v>
      </c>
      <c r="E121" s="7">
        <f aca="true" t="shared" si="3" ref="E121:E126">+D121-C121</f>
        <v>15</v>
      </c>
    </row>
    <row r="122" spans="1:5" ht="15">
      <c r="A122" s="4" t="s">
        <v>116</v>
      </c>
      <c r="B122" s="4" t="s">
        <v>72</v>
      </c>
      <c r="C122" s="8">
        <v>320</v>
      </c>
      <c r="D122" s="10">
        <v>365</v>
      </c>
      <c r="E122" s="7">
        <f t="shared" si="3"/>
        <v>45</v>
      </c>
    </row>
    <row r="123" spans="1:5" ht="15">
      <c r="A123" s="4" t="s">
        <v>117</v>
      </c>
      <c r="B123" s="4" t="s">
        <v>84</v>
      </c>
      <c r="C123" s="8">
        <v>395</v>
      </c>
      <c r="D123" s="10">
        <v>415</v>
      </c>
      <c r="E123" s="7">
        <f t="shared" si="3"/>
        <v>20</v>
      </c>
    </row>
    <row r="124" spans="1:5" ht="15">
      <c r="A124" s="4" t="s">
        <v>118</v>
      </c>
      <c r="B124" s="4" t="s">
        <v>119</v>
      </c>
      <c r="C124" s="8">
        <v>495</v>
      </c>
      <c r="D124" s="10">
        <v>420</v>
      </c>
      <c r="E124" s="7">
        <f t="shared" si="3"/>
        <v>-75</v>
      </c>
    </row>
    <row r="125" spans="1:5" ht="15">
      <c r="A125" s="4" t="s">
        <v>120</v>
      </c>
      <c r="B125" s="4" t="s">
        <v>121</v>
      </c>
      <c r="C125" s="8">
        <v>355</v>
      </c>
      <c r="D125" s="10">
        <v>370</v>
      </c>
      <c r="E125" s="7">
        <f t="shared" si="3"/>
        <v>15</v>
      </c>
    </row>
    <row r="126" spans="1:5" ht="15">
      <c r="A126" s="4" t="s">
        <v>122</v>
      </c>
      <c r="B126" s="4" t="s">
        <v>123</v>
      </c>
      <c r="C126" s="8">
        <v>315</v>
      </c>
      <c r="D126" s="10">
        <v>335</v>
      </c>
      <c r="E126" s="7">
        <f t="shared" si="3"/>
        <v>20</v>
      </c>
    </row>
    <row r="127" spans="1:5" ht="15">
      <c r="A127" s="4" t="s">
        <v>124</v>
      </c>
      <c r="B127" s="4" t="s">
        <v>125</v>
      </c>
      <c r="C127" s="8" t="s">
        <v>1773</v>
      </c>
      <c r="D127" s="10" t="s">
        <v>1605</v>
      </c>
      <c r="E127" s="7">
        <f>685-855</f>
        <v>-170</v>
      </c>
    </row>
    <row r="128" spans="1:5" ht="15">
      <c r="A128" s="4" t="s">
        <v>126</v>
      </c>
      <c r="B128" s="4" t="s">
        <v>127</v>
      </c>
      <c r="C128" s="8" t="s">
        <v>1774</v>
      </c>
      <c r="D128" s="10" t="s">
        <v>1602</v>
      </c>
      <c r="E128" s="7"/>
    </row>
    <row r="129" spans="1:5" ht="15">
      <c r="A129" s="4" t="s">
        <v>128</v>
      </c>
      <c r="B129" s="4" t="s">
        <v>129</v>
      </c>
      <c r="C129" s="8" t="s">
        <v>1775</v>
      </c>
      <c r="D129" s="10" t="s">
        <v>1606</v>
      </c>
      <c r="E129" s="7">
        <f>695-770</f>
        <v>-75</v>
      </c>
    </row>
    <row r="130" spans="1:5" ht="15">
      <c r="A130" s="4" t="s">
        <v>130</v>
      </c>
      <c r="B130" s="4" t="s">
        <v>131</v>
      </c>
      <c r="C130" s="8" t="s">
        <v>1776</v>
      </c>
      <c r="D130" s="10" t="s">
        <v>1607</v>
      </c>
      <c r="E130" s="7">
        <f>705-955</f>
        <v>-250</v>
      </c>
    </row>
    <row r="131" spans="1:5" ht="15">
      <c r="A131" s="4" t="s">
        <v>132</v>
      </c>
      <c r="B131" s="4" t="s">
        <v>133</v>
      </c>
      <c r="C131" s="8" t="s">
        <v>1777</v>
      </c>
      <c r="D131" s="10" t="s">
        <v>1608</v>
      </c>
      <c r="E131" s="7">
        <f>1095-850</f>
        <v>245</v>
      </c>
    </row>
    <row r="132" spans="1:5" ht="15">
      <c r="A132" s="4" t="s">
        <v>134</v>
      </c>
      <c r="B132" s="4" t="s">
        <v>135</v>
      </c>
      <c r="C132" s="8" t="s">
        <v>1778</v>
      </c>
      <c r="D132" s="10" t="s">
        <v>1609</v>
      </c>
      <c r="E132" s="7">
        <f>925-880</f>
        <v>45</v>
      </c>
    </row>
    <row r="133" spans="1:5" ht="15">
      <c r="A133" s="4" t="s">
        <v>136</v>
      </c>
      <c r="B133" s="4" t="s">
        <v>137</v>
      </c>
      <c r="C133" s="8">
        <v>375</v>
      </c>
      <c r="D133" s="10">
        <v>355</v>
      </c>
      <c r="E133" s="7">
        <f>+D133-C133</f>
        <v>-20</v>
      </c>
    </row>
    <row r="134" spans="1:5" ht="15">
      <c r="A134" s="4" t="s">
        <v>138</v>
      </c>
      <c r="B134" s="4" t="s">
        <v>139</v>
      </c>
      <c r="C134" s="8" t="s">
        <v>1779</v>
      </c>
      <c r="D134" s="10" t="s">
        <v>1610</v>
      </c>
      <c r="E134" s="7">
        <f>665-625</f>
        <v>40</v>
      </c>
    </row>
    <row r="135" spans="1:5" ht="15">
      <c r="A135" s="4" t="s">
        <v>140</v>
      </c>
      <c r="B135" s="4" t="s">
        <v>141</v>
      </c>
      <c r="C135" s="8" t="s">
        <v>1762</v>
      </c>
      <c r="D135" s="10" t="s">
        <v>1611</v>
      </c>
      <c r="E135" s="7">
        <f>515-400</f>
        <v>115</v>
      </c>
    </row>
    <row r="136" spans="1:5" ht="15">
      <c r="A136" s="4" t="s">
        <v>142</v>
      </c>
      <c r="B136" s="4" t="s">
        <v>143</v>
      </c>
      <c r="C136" s="8">
        <v>310</v>
      </c>
      <c r="D136" s="10">
        <v>325</v>
      </c>
      <c r="E136" s="7">
        <f>+D136-C136</f>
        <v>15</v>
      </c>
    </row>
    <row r="137" spans="1:5" ht="15">
      <c r="A137" s="4" t="s">
        <v>144</v>
      </c>
      <c r="B137" s="4" t="s">
        <v>145</v>
      </c>
      <c r="C137" s="8">
        <v>310</v>
      </c>
      <c r="D137" s="10">
        <v>310</v>
      </c>
      <c r="E137" s="7">
        <f>+D137-C137</f>
        <v>0</v>
      </c>
    </row>
    <row r="138" spans="1:5" ht="15">
      <c r="A138" s="4" t="s">
        <v>146</v>
      </c>
      <c r="B138" s="4" t="s">
        <v>147</v>
      </c>
      <c r="C138" s="8">
        <v>300</v>
      </c>
      <c r="D138" s="10">
        <v>330</v>
      </c>
      <c r="E138" s="7">
        <f>+D138-C138</f>
        <v>30</v>
      </c>
    </row>
    <row r="139" spans="1:5" ht="15">
      <c r="A139" s="4" t="s">
        <v>148</v>
      </c>
      <c r="B139" s="4" t="s">
        <v>149</v>
      </c>
      <c r="C139" s="8" t="s">
        <v>1691</v>
      </c>
      <c r="D139" s="10" t="s">
        <v>1612</v>
      </c>
      <c r="E139" s="7">
        <f>525-520</f>
        <v>5</v>
      </c>
    </row>
    <row r="140" spans="1:5" ht="15">
      <c r="A140" s="4" t="s">
        <v>150</v>
      </c>
      <c r="B140" s="4" t="s">
        <v>151</v>
      </c>
      <c r="C140" s="8">
        <v>340</v>
      </c>
      <c r="D140" s="10">
        <v>350</v>
      </c>
      <c r="E140" s="7">
        <f>+D140-C140</f>
        <v>10</v>
      </c>
    </row>
    <row r="141" spans="1:5" ht="15">
      <c r="A141" s="4" t="s">
        <v>152</v>
      </c>
      <c r="B141" s="4" t="s">
        <v>153</v>
      </c>
      <c r="C141" s="8">
        <v>325</v>
      </c>
      <c r="D141" s="10">
        <v>330</v>
      </c>
      <c r="E141" s="7">
        <f>+D141-C141</f>
        <v>5</v>
      </c>
    </row>
    <row r="142" spans="1:5" ht="15">
      <c r="A142" s="4" t="s">
        <v>154</v>
      </c>
      <c r="B142" s="4" t="s">
        <v>155</v>
      </c>
      <c r="C142" s="8">
        <v>365</v>
      </c>
      <c r="D142" s="10">
        <v>375</v>
      </c>
      <c r="E142" s="7">
        <f>+D142-C142</f>
        <v>10</v>
      </c>
    </row>
    <row r="143" spans="1:5" ht="15">
      <c r="A143" s="4" t="s">
        <v>156</v>
      </c>
      <c r="B143" s="4" t="s">
        <v>157</v>
      </c>
      <c r="D143" s="10">
        <v>395</v>
      </c>
      <c r="E143" s="7"/>
    </row>
    <row r="144" spans="1:5" ht="15">
      <c r="A144" s="4" t="s">
        <v>158</v>
      </c>
      <c r="B144" s="4" t="s">
        <v>159</v>
      </c>
      <c r="C144" s="8">
        <v>340</v>
      </c>
      <c r="D144" s="10">
        <v>300</v>
      </c>
      <c r="E144" s="7">
        <f>+D144-C144</f>
        <v>-40</v>
      </c>
    </row>
    <row r="145" spans="1:5" ht="15">
      <c r="A145" s="4" t="s">
        <v>160</v>
      </c>
      <c r="B145" s="4" t="s">
        <v>161</v>
      </c>
      <c r="C145" s="8">
        <v>340</v>
      </c>
      <c r="D145" s="10">
        <v>300</v>
      </c>
      <c r="E145" s="7">
        <f>+D145-C145</f>
        <v>-40</v>
      </c>
    </row>
    <row r="146" spans="1:5" ht="15">
      <c r="A146" s="4" t="s">
        <v>162</v>
      </c>
      <c r="B146" s="4" t="s">
        <v>163</v>
      </c>
      <c r="C146" s="8">
        <v>275</v>
      </c>
      <c r="D146" s="10">
        <v>300</v>
      </c>
      <c r="E146" s="7">
        <f>+D146-C146</f>
        <v>25</v>
      </c>
    </row>
    <row r="147" spans="1:5" ht="15">
      <c r="A147" s="4" t="s">
        <v>164</v>
      </c>
      <c r="B147" s="4" t="s">
        <v>34</v>
      </c>
      <c r="C147" s="8">
        <v>310</v>
      </c>
      <c r="D147" s="10">
        <v>310</v>
      </c>
      <c r="E147" s="7">
        <f>+D147-C147</f>
        <v>0</v>
      </c>
    </row>
    <row r="148" spans="1:5" ht="15">
      <c r="A148" s="4" t="s">
        <v>165</v>
      </c>
      <c r="B148" s="4" t="s">
        <v>166</v>
      </c>
      <c r="C148" s="8">
        <v>285</v>
      </c>
      <c r="D148" s="10">
        <v>305</v>
      </c>
      <c r="E148" s="7">
        <f>+D148-C148</f>
        <v>20</v>
      </c>
    </row>
    <row r="149" spans="1:5" ht="15">
      <c r="A149" s="4" t="s">
        <v>167</v>
      </c>
      <c r="B149" s="4" t="s">
        <v>168</v>
      </c>
      <c r="D149" s="10">
        <v>290</v>
      </c>
      <c r="E149" s="7"/>
    </row>
    <row r="150" spans="1:5" ht="15">
      <c r="A150" s="4" t="s">
        <v>169</v>
      </c>
      <c r="B150" s="4" t="s">
        <v>170</v>
      </c>
      <c r="C150" s="8">
        <v>350</v>
      </c>
      <c r="D150" s="10">
        <v>390</v>
      </c>
      <c r="E150" s="7">
        <f aca="true" t="shared" si="4" ref="E150:E158">+D150-C150</f>
        <v>40</v>
      </c>
    </row>
    <row r="151" spans="1:5" ht="15">
      <c r="A151" s="4" t="s">
        <v>171</v>
      </c>
      <c r="B151" s="4" t="s">
        <v>172</v>
      </c>
      <c r="C151" s="8">
        <v>300</v>
      </c>
      <c r="D151" s="10">
        <v>300</v>
      </c>
      <c r="E151" s="7">
        <f t="shared" si="4"/>
        <v>0</v>
      </c>
    </row>
    <row r="152" spans="1:5" ht="15">
      <c r="A152" s="4" t="s">
        <v>173</v>
      </c>
      <c r="B152" s="4" t="s">
        <v>174</v>
      </c>
      <c r="C152" s="8">
        <v>410</v>
      </c>
      <c r="D152" s="10">
        <v>435</v>
      </c>
      <c r="E152" s="7">
        <f t="shared" si="4"/>
        <v>25</v>
      </c>
    </row>
    <row r="153" spans="1:5" ht="15">
      <c r="A153" s="4" t="s">
        <v>175</v>
      </c>
      <c r="B153" s="4" t="s">
        <v>80</v>
      </c>
      <c r="C153" s="8">
        <v>285</v>
      </c>
      <c r="D153" s="10">
        <v>290</v>
      </c>
      <c r="E153" s="7">
        <f t="shared" si="4"/>
        <v>5</v>
      </c>
    </row>
    <row r="154" spans="1:5" ht="15">
      <c r="A154" s="4" t="s">
        <v>176</v>
      </c>
      <c r="B154" s="4" t="s">
        <v>177</v>
      </c>
      <c r="C154" s="8">
        <v>280</v>
      </c>
      <c r="D154" s="10">
        <v>300</v>
      </c>
      <c r="E154" s="7">
        <f t="shared" si="4"/>
        <v>20</v>
      </c>
    </row>
    <row r="155" spans="1:5" ht="15">
      <c r="A155" s="4" t="s">
        <v>178</v>
      </c>
      <c r="B155" s="4" t="s">
        <v>76</v>
      </c>
      <c r="C155" s="8">
        <v>280</v>
      </c>
      <c r="D155" s="10">
        <v>285</v>
      </c>
      <c r="E155" s="7">
        <f t="shared" si="4"/>
        <v>5</v>
      </c>
    </row>
    <row r="156" spans="1:5" ht="15">
      <c r="A156" s="4" t="s">
        <v>179</v>
      </c>
      <c r="B156" s="4" t="s">
        <v>180</v>
      </c>
      <c r="C156" s="8">
        <v>240</v>
      </c>
      <c r="D156" s="10">
        <v>240</v>
      </c>
      <c r="E156" s="7">
        <f t="shared" si="4"/>
        <v>0</v>
      </c>
    </row>
    <row r="157" spans="1:5" ht="15">
      <c r="A157" s="4" t="s">
        <v>181</v>
      </c>
      <c r="B157" s="4" t="s">
        <v>182</v>
      </c>
      <c r="C157" s="8">
        <v>300</v>
      </c>
      <c r="D157" s="10">
        <v>315</v>
      </c>
      <c r="E157" s="7">
        <f t="shared" si="4"/>
        <v>15</v>
      </c>
    </row>
    <row r="158" spans="1:5" ht="15">
      <c r="A158" s="4" t="s">
        <v>183</v>
      </c>
      <c r="B158" s="4" t="s">
        <v>184</v>
      </c>
      <c r="C158" s="8">
        <v>305</v>
      </c>
      <c r="D158" s="10">
        <v>300</v>
      </c>
      <c r="E158" s="7">
        <f t="shared" si="4"/>
        <v>-5</v>
      </c>
    </row>
    <row r="159" spans="1:5" ht="15">
      <c r="A159" s="4" t="s">
        <v>185</v>
      </c>
      <c r="B159" s="4" t="s">
        <v>186</v>
      </c>
      <c r="C159" s="8" t="s">
        <v>1780</v>
      </c>
      <c r="D159" s="10" t="s">
        <v>1613</v>
      </c>
      <c r="E159" s="7">
        <f>485-450</f>
        <v>35</v>
      </c>
    </row>
    <row r="160" spans="1:5" ht="15">
      <c r="A160" s="4" t="s">
        <v>187</v>
      </c>
      <c r="B160" s="4" t="s">
        <v>188</v>
      </c>
      <c r="C160" s="8">
        <v>280</v>
      </c>
      <c r="D160" s="10">
        <v>290</v>
      </c>
      <c r="E160" s="7">
        <f>+D160-C160</f>
        <v>10</v>
      </c>
    </row>
    <row r="161" spans="1:5" ht="15">
      <c r="A161" s="4" t="s">
        <v>189</v>
      </c>
      <c r="B161" s="4" t="s">
        <v>190</v>
      </c>
      <c r="C161" s="8" t="s">
        <v>1781</v>
      </c>
      <c r="D161" s="10" t="s">
        <v>1614</v>
      </c>
      <c r="E161" s="7">
        <f>745-735</f>
        <v>10</v>
      </c>
    </row>
    <row r="162" spans="1:5" ht="15">
      <c r="A162" s="5" t="s">
        <v>317</v>
      </c>
      <c r="B162" s="5" t="s">
        <v>318</v>
      </c>
      <c r="D162" s="10" t="s">
        <v>1602</v>
      </c>
      <c r="E162" s="7"/>
    </row>
    <row r="163" spans="1:5" ht="15">
      <c r="A163" s="5" t="s">
        <v>45</v>
      </c>
      <c r="B163" s="5" t="s">
        <v>46</v>
      </c>
      <c r="D163" s="10">
        <v>275</v>
      </c>
      <c r="E163" s="7"/>
    </row>
    <row r="164" spans="1:5" ht="15">
      <c r="A164" s="4" t="s">
        <v>47</v>
      </c>
      <c r="B164" s="4" t="s">
        <v>48</v>
      </c>
      <c r="C164" s="8">
        <v>283</v>
      </c>
      <c r="D164" s="10">
        <v>250</v>
      </c>
      <c r="E164" s="7">
        <f>+D164-C164</f>
        <v>-33</v>
      </c>
    </row>
    <row r="165" spans="1:5" ht="15">
      <c r="A165" s="4" t="s">
        <v>49</v>
      </c>
      <c r="B165" s="4" t="s">
        <v>50</v>
      </c>
      <c r="C165" s="8">
        <v>265</v>
      </c>
      <c r="D165" s="10">
        <v>260</v>
      </c>
      <c r="E165" s="7">
        <f>+D165-C165</f>
        <v>-5</v>
      </c>
    </row>
    <row r="166" spans="1:5" ht="15">
      <c r="A166" s="4" t="s">
        <v>51</v>
      </c>
      <c r="B166" s="4" t="s">
        <v>52</v>
      </c>
      <c r="C166" s="8" t="s">
        <v>1782</v>
      </c>
      <c r="D166" s="10" t="s">
        <v>1604</v>
      </c>
      <c r="E166" s="7">
        <f>700-700</f>
        <v>0</v>
      </c>
    </row>
    <row r="167" spans="1:5" ht="15">
      <c r="A167" s="4" t="s">
        <v>53</v>
      </c>
      <c r="B167" s="4" t="s">
        <v>54</v>
      </c>
      <c r="C167" s="8">
        <v>283</v>
      </c>
      <c r="D167" s="10">
        <v>280</v>
      </c>
      <c r="E167" s="7">
        <f aca="true" t="shared" si="5" ref="E167:E180">+D167-C167</f>
        <v>-3</v>
      </c>
    </row>
    <row r="168" spans="1:5" ht="15">
      <c r="A168" s="4" t="s">
        <v>55</v>
      </c>
      <c r="B168" s="4" t="s">
        <v>56</v>
      </c>
      <c r="C168" s="8">
        <v>285</v>
      </c>
      <c r="D168" s="10">
        <v>250</v>
      </c>
      <c r="E168" s="7">
        <f t="shared" si="5"/>
        <v>-35</v>
      </c>
    </row>
    <row r="169" spans="1:5" ht="15">
      <c r="A169" s="4" t="s">
        <v>57</v>
      </c>
      <c r="B169" s="4" t="s">
        <v>58</v>
      </c>
      <c r="C169" s="8">
        <v>260</v>
      </c>
      <c r="D169" s="10">
        <v>230</v>
      </c>
      <c r="E169" s="7">
        <f t="shared" si="5"/>
        <v>-30</v>
      </c>
    </row>
    <row r="170" spans="1:5" ht="15">
      <c r="A170" s="4" t="s">
        <v>59</v>
      </c>
      <c r="B170" s="4" t="s">
        <v>60</v>
      </c>
      <c r="C170" s="8">
        <v>315</v>
      </c>
      <c r="D170" s="10">
        <v>300</v>
      </c>
      <c r="E170" s="7">
        <f t="shared" si="5"/>
        <v>-15</v>
      </c>
    </row>
    <row r="171" spans="1:5" ht="15">
      <c r="A171" s="4" t="s">
        <v>61</v>
      </c>
      <c r="B171" s="4" t="s">
        <v>62</v>
      </c>
      <c r="C171" s="8">
        <v>325</v>
      </c>
      <c r="D171" s="10">
        <v>320</v>
      </c>
      <c r="E171" s="7">
        <f t="shared" si="5"/>
        <v>-5</v>
      </c>
    </row>
    <row r="172" spans="1:5" ht="15">
      <c r="A172" s="4" t="s">
        <v>63</v>
      </c>
      <c r="B172" s="4" t="s">
        <v>64</v>
      </c>
      <c r="C172" s="8">
        <v>420</v>
      </c>
      <c r="D172" s="10">
        <v>420</v>
      </c>
      <c r="E172" s="7">
        <f t="shared" si="5"/>
        <v>0</v>
      </c>
    </row>
    <row r="173" spans="1:5" ht="15">
      <c r="A173" s="4" t="s">
        <v>65</v>
      </c>
      <c r="B173" s="4" t="s">
        <v>66</v>
      </c>
      <c r="C173" s="8">
        <v>445</v>
      </c>
      <c r="D173" s="10">
        <v>445</v>
      </c>
      <c r="E173" s="7">
        <f t="shared" si="5"/>
        <v>0</v>
      </c>
    </row>
    <row r="174" spans="1:5" ht="15">
      <c r="A174" s="4" t="s">
        <v>67</v>
      </c>
      <c r="B174" s="4" t="s">
        <v>68</v>
      </c>
      <c r="C174" s="8">
        <v>400</v>
      </c>
      <c r="D174" s="10">
        <v>390</v>
      </c>
      <c r="E174" s="7">
        <f t="shared" si="5"/>
        <v>-10</v>
      </c>
    </row>
    <row r="175" spans="1:5" ht="15">
      <c r="A175" s="4" t="s">
        <v>69</v>
      </c>
      <c r="B175" s="4" t="s">
        <v>70</v>
      </c>
      <c r="C175" s="8">
        <v>325</v>
      </c>
      <c r="D175" s="10">
        <v>315</v>
      </c>
      <c r="E175" s="7">
        <f t="shared" si="5"/>
        <v>-10</v>
      </c>
    </row>
    <row r="176" spans="1:5" ht="15">
      <c r="A176" s="4" t="s">
        <v>71</v>
      </c>
      <c r="B176" s="4" t="s">
        <v>72</v>
      </c>
      <c r="C176" s="8">
        <v>335</v>
      </c>
      <c r="D176" s="10">
        <v>320</v>
      </c>
      <c r="E176" s="7">
        <f t="shared" si="5"/>
        <v>-15</v>
      </c>
    </row>
    <row r="177" spans="1:5" ht="15">
      <c r="A177" s="4" t="s">
        <v>73</v>
      </c>
      <c r="B177" s="4" t="s">
        <v>74</v>
      </c>
      <c r="C177" s="8">
        <v>325</v>
      </c>
      <c r="D177" s="10">
        <v>305</v>
      </c>
      <c r="E177" s="7">
        <f t="shared" si="5"/>
        <v>-20</v>
      </c>
    </row>
    <row r="178" spans="1:5" ht="15">
      <c r="A178" s="4" t="s">
        <v>75</v>
      </c>
      <c r="B178" s="4" t="s">
        <v>76</v>
      </c>
      <c r="C178" s="8">
        <v>255</v>
      </c>
      <c r="D178" s="10">
        <v>260</v>
      </c>
      <c r="E178" s="7">
        <f t="shared" si="5"/>
        <v>5</v>
      </c>
    </row>
    <row r="179" spans="1:5" ht="15">
      <c r="A179" s="4" t="s">
        <v>77</v>
      </c>
      <c r="B179" s="4" t="s">
        <v>78</v>
      </c>
      <c r="C179" s="8">
        <v>245</v>
      </c>
      <c r="D179" s="10">
        <v>255</v>
      </c>
      <c r="E179" s="7">
        <f t="shared" si="5"/>
        <v>10</v>
      </c>
    </row>
    <row r="180" spans="1:5" ht="15">
      <c r="A180" s="4" t="s">
        <v>79</v>
      </c>
      <c r="B180" s="4" t="s">
        <v>80</v>
      </c>
      <c r="C180" s="8">
        <v>275</v>
      </c>
      <c r="D180" s="10">
        <v>260</v>
      </c>
      <c r="E180" s="7">
        <f t="shared" si="5"/>
        <v>-15</v>
      </c>
    </row>
    <row r="181" spans="1:5" ht="15">
      <c r="A181" s="4" t="s">
        <v>81</v>
      </c>
      <c r="B181" s="4" t="s">
        <v>82</v>
      </c>
      <c r="C181" s="8" t="s">
        <v>1783</v>
      </c>
      <c r="D181" s="10" t="s">
        <v>1602</v>
      </c>
      <c r="E181" s="7"/>
    </row>
    <row r="182" spans="1:5" ht="15">
      <c r="A182" s="4" t="s">
        <v>83</v>
      </c>
      <c r="B182" s="4" t="s">
        <v>84</v>
      </c>
      <c r="C182" s="8">
        <v>310</v>
      </c>
      <c r="D182" s="10">
        <v>280</v>
      </c>
      <c r="E182" s="7">
        <f aca="true" t="shared" si="6" ref="E182:E189">+D182-C182</f>
        <v>-30</v>
      </c>
    </row>
    <row r="183" spans="1:5" ht="15">
      <c r="A183" s="4" t="s">
        <v>85</v>
      </c>
      <c r="B183" s="4" t="s">
        <v>86</v>
      </c>
      <c r="C183" s="8">
        <v>340</v>
      </c>
      <c r="D183" s="10">
        <v>290</v>
      </c>
      <c r="E183" s="7">
        <f t="shared" si="6"/>
        <v>-50</v>
      </c>
    </row>
    <row r="184" spans="1:5" ht="15">
      <c r="A184" s="4" t="s">
        <v>87</v>
      </c>
      <c r="B184" s="4" t="s">
        <v>88</v>
      </c>
      <c r="C184" s="8">
        <v>380</v>
      </c>
      <c r="D184" s="10">
        <v>380</v>
      </c>
      <c r="E184" s="7">
        <f t="shared" si="6"/>
        <v>0</v>
      </c>
    </row>
    <row r="185" spans="1:5" ht="15">
      <c r="A185" s="4" t="s">
        <v>89</v>
      </c>
      <c r="B185" s="4" t="s">
        <v>90</v>
      </c>
      <c r="C185" s="8">
        <v>360</v>
      </c>
      <c r="D185" s="10">
        <v>390</v>
      </c>
      <c r="E185" s="7">
        <f t="shared" si="6"/>
        <v>30</v>
      </c>
    </row>
    <row r="186" spans="1:5" ht="15">
      <c r="A186" s="4" t="s">
        <v>91</v>
      </c>
      <c r="B186" s="4" t="s">
        <v>92</v>
      </c>
      <c r="C186" s="8">
        <v>290</v>
      </c>
      <c r="D186" s="10">
        <v>290</v>
      </c>
      <c r="E186" s="7">
        <f t="shared" si="6"/>
        <v>0</v>
      </c>
    </row>
    <row r="187" spans="1:5" ht="15">
      <c r="A187" s="4" t="s">
        <v>93</v>
      </c>
      <c r="B187" s="4" t="s">
        <v>94</v>
      </c>
      <c r="C187" s="8">
        <v>310</v>
      </c>
      <c r="D187" s="10">
        <v>300</v>
      </c>
      <c r="E187" s="7">
        <f t="shared" si="6"/>
        <v>-10</v>
      </c>
    </row>
    <row r="188" spans="1:5" ht="15">
      <c r="A188" s="4" t="s">
        <v>95</v>
      </c>
      <c r="B188" s="4" t="s">
        <v>96</v>
      </c>
      <c r="C188" s="8">
        <v>290</v>
      </c>
      <c r="D188" s="10">
        <v>285</v>
      </c>
      <c r="E188" s="7">
        <f t="shared" si="6"/>
        <v>-5</v>
      </c>
    </row>
    <row r="189" spans="1:5" ht="15">
      <c r="A189" s="4" t="s">
        <v>97</v>
      </c>
      <c r="B189" s="4" t="s">
        <v>98</v>
      </c>
      <c r="C189" s="8">
        <v>325</v>
      </c>
      <c r="D189" s="10">
        <v>300</v>
      </c>
      <c r="E189" s="7">
        <f t="shared" si="6"/>
        <v>-25</v>
      </c>
    </row>
    <row r="190" spans="1:5" ht="15">
      <c r="A190" s="4" t="s">
        <v>99</v>
      </c>
      <c r="B190" s="4" t="s">
        <v>100</v>
      </c>
      <c r="C190" s="8">
        <v>280</v>
      </c>
      <c r="D190" s="10" t="s">
        <v>1604</v>
      </c>
      <c r="E190" s="7">
        <f>700-280</f>
        <v>420</v>
      </c>
    </row>
    <row r="191" spans="1:5" ht="15">
      <c r="A191" s="4" t="s">
        <v>101</v>
      </c>
      <c r="B191" s="4" t="s">
        <v>102</v>
      </c>
      <c r="C191" s="8">
        <v>283</v>
      </c>
      <c r="D191" s="10">
        <v>270</v>
      </c>
      <c r="E191" s="7">
        <f>+D191-C191</f>
        <v>-13</v>
      </c>
    </row>
    <row r="192" spans="1:5" ht="15">
      <c r="A192" s="4" t="s">
        <v>103</v>
      </c>
      <c r="B192" s="4" t="s">
        <v>104</v>
      </c>
      <c r="C192" s="8">
        <v>280</v>
      </c>
      <c r="D192" s="10">
        <v>280</v>
      </c>
      <c r="E192" s="7">
        <f>+D192-C192</f>
        <v>0</v>
      </c>
    </row>
    <row r="193" spans="1:5" ht="15">
      <c r="A193" s="4" t="s">
        <v>105</v>
      </c>
      <c r="B193" s="4" t="s">
        <v>106</v>
      </c>
      <c r="C193" s="8" t="s">
        <v>1782</v>
      </c>
      <c r="D193" s="10" t="s">
        <v>1604</v>
      </c>
      <c r="E193" s="7">
        <v>0</v>
      </c>
    </row>
    <row r="194" spans="1:5" ht="15">
      <c r="A194" s="4" t="s">
        <v>107</v>
      </c>
      <c r="B194" s="4" t="s">
        <v>108</v>
      </c>
      <c r="C194" s="8">
        <v>280</v>
      </c>
      <c r="D194" s="10">
        <v>283</v>
      </c>
      <c r="E194" s="7">
        <f>+D194-C194</f>
        <v>3</v>
      </c>
    </row>
    <row r="195" spans="1:5" ht="15">
      <c r="A195" s="4" t="s">
        <v>109</v>
      </c>
      <c r="B195" s="4" t="s">
        <v>110</v>
      </c>
      <c r="C195" s="8">
        <v>290</v>
      </c>
      <c r="D195" s="10">
        <v>280</v>
      </c>
      <c r="E195" s="7">
        <f>+D195-C195</f>
        <v>-10</v>
      </c>
    </row>
    <row r="196" spans="1:5" ht="15">
      <c r="A196" s="4" t="s">
        <v>111</v>
      </c>
      <c r="B196" s="4" t="s">
        <v>112</v>
      </c>
      <c r="C196" s="8">
        <v>285</v>
      </c>
      <c r="D196" s="10">
        <v>285</v>
      </c>
      <c r="E196" s="7">
        <f>+D196-C196</f>
        <v>0</v>
      </c>
    </row>
    <row r="197" spans="1:5" ht="15">
      <c r="A197" s="4" t="s">
        <v>113</v>
      </c>
      <c r="B197" s="4" t="s">
        <v>34</v>
      </c>
      <c r="C197" s="8">
        <v>345</v>
      </c>
      <c r="D197" s="10">
        <v>295</v>
      </c>
      <c r="E197" s="7">
        <f>+D197-C197</f>
        <v>-50</v>
      </c>
    </row>
    <row r="198" spans="1:5" ht="15">
      <c r="A198" s="4" t="s">
        <v>328</v>
      </c>
      <c r="B198" s="4" t="s">
        <v>329</v>
      </c>
      <c r="D198" s="10">
        <v>285</v>
      </c>
      <c r="E198" s="7"/>
    </row>
    <row r="199" spans="1:5" ht="15">
      <c r="A199" s="4" t="s">
        <v>330</v>
      </c>
      <c r="B199" s="4" t="s">
        <v>331</v>
      </c>
      <c r="C199" s="8">
        <v>265</v>
      </c>
      <c r="D199" s="10">
        <v>255</v>
      </c>
      <c r="E199" s="7">
        <f aca="true" t="shared" si="7" ref="E199:E217">+D199-C199</f>
        <v>-10</v>
      </c>
    </row>
    <row r="200" spans="1:5" ht="15">
      <c r="A200" s="4" t="s">
        <v>332</v>
      </c>
      <c r="B200" s="4" t="s">
        <v>333</v>
      </c>
      <c r="C200" s="8">
        <v>283</v>
      </c>
      <c r="D200" s="10">
        <v>295</v>
      </c>
      <c r="E200" s="7">
        <f t="shared" si="7"/>
        <v>12</v>
      </c>
    </row>
    <row r="201" spans="1:5" ht="15">
      <c r="A201" s="4" t="s">
        <v>334</v>
      </c>
      <c r="B201" s="4" t="s">
        <v>335</v>
      </c>
      <c r="C201" s="8">
        <v>275</v>
      </c>
      <c r="D201" s="10">
        <v>255</v>
      </c>
      <c r="E201" s="7">
        <f t="shared" si="7"/>
        <v>-20</v>
      </c>
    </row>
    <row r="202" spans="1:5" ht="15">
      <c r="A202" s="4" t="s">
        <v>336</v>
      </c>
      <c r="B202" s="4" t="s">
        <v>337</v>
      </c>
      <c r="C202" s="8">
        <v>325</v>
      </c>
      <c r="D202" s="10">
        <v>260</v>
      </c>
      <c r="E202" s="7">
        <f t="shared" si="7"/>
        <v>-65</v>
      </c>
    </row>
    <row r="203" spans="1:5" ht="15">
      <c r="A203" s="4" t="s">
        <v>338</v>
      </c>
      <c r="B203" s="4" t="s">
        <v>339</v>
      </c>
      <c r="C203" s="8">
        <v>250</v>
      </c>
      <c r="D203" s="10">
        <v>265</v>
      </c>
      <c r="E203" s="7">
        <f t="shared" si="7"/>
        <v>15</v>
      </c>
    </row>
    <row r="204" spans="1:5" ht="15">
      <c r="A204" s="4" t="s">
        <v>340</v>
      </c>
      <c r="B204" s="4" t="s">
        <v>341</v>
      </c>
      <c r="C204" s="8">
        <v>265</v>
      </c>
      <c r="D204" s="10">
        <v>270</v>
      </c>
      <c r="E204" s="7">
        <f t="shared" si="7"/>
        <v>5</v>
      </c>
    </row>
    <row r="205" spans="1:5" ht="15">
      <c r="A205" s="4" t="s">
        <v>342</v>
      </c>
      <c r="B205" s="4" t="s">
        <v>343</v>
      </c>
      <c r="C205" s="8">
        <v>270</v>
      </c>
      <c r="D205" s="10">
        <v>267</v>
      </c>
      <c r="E205" s="7">
        <f t="shared" si="7"/>
        <v>-3</v>
      </c>
    </row>
    <row r="206" spans="1:5" ht="15">
      <c r="A206" s="4" t="s">
        <v>344</v>
      </c>
      <c r="B206" s="4" t="s">
        <v>345</v>
      </c>
      <c r="C206" s="8">
        <v>265</v>
      </c>
      <c r="D206" s="10">
        <v>280</v>
      </c>
      <c r="E206" s="7">
        <f t="shared" si="7"/>
        <v>15</v>
      </c>
    </row>
    <row r="207" spans="1:5" ht="15">
      <c r="A207" s="4" t="s">
        <v>346</v>
      </c>
      <c r="B207" s="4" t="s">
        <v>137</v>
      </c>
      <c r="C207" s="8">
        <v>400</v>
      </c>
      <c r="D207" s="10">
        <v>385</v>
      </c>
      <c r="E207" s="7">
        <f t="shared" si="7"/>
        <v>-15</v>
      </c>
    </row>
    <row r="208" spans="1:5" ht="15">
      <c r="A208" s="4" t="s">
        <v>347</v>
      </c>
      <c r="B208" s="4" t="s">
        <v>348</v>
      </c>
      <c r="C208" s="8">
        <v>335</v>
      </c>
      <c r="D208" s="10">
        <v>315</v>
      </c>
      <c r="E208" s="7">
        <f t="shared" si="7"/>
        <v>-20</v>
      </c>
    </row>
    <row r="209" spans="1:5" ht="15">
      <c r="A209" s="4" t="s">
        <v>349</v>
      </c>
      <c r="B209" s="4" t="s">
        <v>350</v>
      </c>
      <c r="C209" s="8">
        <v>240</v>
      </c>
      <c r="D209" s="10">
        <v>345</v>
      </c>
      <c r="E209" s="7">
        <f t="shared" si="7"/>
        <v>105</v>
      </c>
    </row>
    <row r="210" spans="1:5" ht="15">
      <c r="A210" s="4" t="s">
        <v>351</v>
      </c>
      <c r="B210" s="4" t="s">
        <v>166</v>
      </c>
      <c r="C210" s="8">
        <v>290</v>
      </c>
      <c r="D210" s="10">
        <v>280</v>
      </c>
      <c r="E210" s="7">
        <f t="shared" si="7"/>
        <v>-10</v>
      </c>
    </row>
    <row r="211" spans="1:5" ht="15">
      <c r="A211" s="4" t="s">
        <v>352</v>
      </c>
      <c r="B211" s="4" t="s">
        <v>353</v>
      </c>
      <c r="C211" s="8">
        <v>240</v>
      </c>
      <c r="D211" s="10">
        <v>255</v>
      </c>
      <c r="E211" s="7">
        <f t="shared" si="7"/>
        <v>15</v>
      </c>
    </row>
    <row r="212" spans="1:5" ht="15">
      <c r="A212" s="4" t="s">
        <v>354</v>
      </c>
      <c r="B212" s="4" t="s">
        <v>355</v>
      </c>
      <c r="C212" s="8">
        <v>260</v>
      </c>
      <c r="D212" s="10">
        <v>260</v>
      </c>
      <c r="E212" s="7">
        <f t="shared" si="7"/>
        <v>0</v>
      </c>
    </row>
    <row r="213" spans="1:5" ht="15">
      <c r="A213" s="4" t="s">
        <v>356</v>
      </c>
      <c r="B213" s="4" t="s">
        <v>357</v>
      </c>
      <c r="C213" s="8">
        <v>250</v>
      </c>
      <c r="D213" s="10">
        <v>250</v>
      </c>
      <c r="E213" s="7">
        <f t="shared" si="7"/>
        <v>0</v>
      </c>
    </row>
    <row r="214" spans="1:5" ht="15">
      <c r="A214" s="4" t="s">
        <v>358</v>
      </c>
      <c r="B214" s="4" t="s">
        <v>194</v>
      </c>
      <c r="C214" s="8">
        <v>265</v>
      </c>
      <c r="D214" s="10">
        <v>255</v>
      </c>
      <c r="E214" s="7">
        <f t="shared" si="7"/>
        <v>-10</v>
      </c>
    </row>
    <row r="215" spans="1:5" ht="15">
      <c r="A215" s="4" t="s">
        <v>359</v>
      </c>
      <c r="B215" s="4" t="s">
        <v>360</v>
      </c>
      <c r="C215" s="8">
        <v>250</v>
      </c>
      <c r="D215" s="10">
        <v>255</v>
      </c>
      <c r="E215" s="7">
        <f t="shared" si="7"/>
        <v>5</v>
      </c>
    </row>
    <row r="216" spans="1:5" ht="15">
      <c r="A216" s="4" t="s">
        <v>361</v>
      </c>
      <c r="B216" s="4" t="s">
        <v>246</v>
      </c>
      <c r="C216" s="8">
        <v>255</v>
      </c>
      <c r="D216" s="10">
        <v>240</v>
      </c>
      <c r="E216" s="7">
        <f t="shared" si="7"/>
        <v>-15</v>
      </c>
    </row>
    <row r="217" spans="1:5" ht="15">
      <c r="A217" s="4" t="s">
        <v>362</v>
      </c>
      <c r="B217" s="4" t="s">
        <v>363</v>
      </c>
      <c r="C217" s="8">
        <v>260</v>
      </c>
      <c r="D217" s="10">
        <v>290</v>
      </c>
      <c r="E217" s="7">
        <f t="shared" si="7"/>
        <v>30</v>
      </c>
    </row>
    <row r="218" spans="1:5" ht="15">
      <c r="A218" s="4" t="s">
        <v>364</v>
      </c>
      <c r="B218" s="4" t="s">
        <v>365</v>
      </c>
      <c r="D218" s="10" t="s">
        <v>1630</v>
      </c>
      <c r="E218" s="7"/>
    </row>
    <row r="219" spans="1:5" ht="15">
      <c r="A219" s="4" t="s">
        <v>366</v>
      </c>
      <c r="B219" s="4" t="s">
        <v>320</v>
      </c>
      <c r="C219" s="8" t="s">
        <v>1719</v>
      </c>
      <c r="D219" s="10" t="s">
        <v>1631</v>
      </c>
      <c r="E219" s="7">
        <f>470-465</f>
        <v>5</v>
      </c>
    </row>
    <row r="220" spans="1:5" ht="15">
      <c r="A220" s="4" t="s">
        <v>367</v>
      </c>
      <c r="B220" s="4" t="s">
        <v>323</v>
      </c>
      <c r="C220" s="8">
        <v>425</v>
      </c>
      <c r="D220" s="10" t="s">
        <v>1632</v>
      </c>
      <c r="E220" s="7">
        <f>+D220-C220</f>
        <v>5</v>
      </c>
    </row>
    <row r="221" spans="1:5" ht="15">
      <c r="A221" s="4" t="s">
        <v>368</v>
      </c>
      <c r="B221" s="4" t="s">
        <v>369</v>
      </c>
      <c r="C221" s="8">
        <v>395</v>
      </c>
      <c r="D221" s="10" t="s">
        <v>1633</v>
      </c>
      <c r="E221" s="7">
        <f>+D221-C221</f>
        <v>-5</v>
      </c>
    </row>
    <row r="222" spans="1:5" ht="15">
      <c r="A222" s="4" t="s">
        <v>370</v>
      </c>
      <c r="B222" s="4" t="s">
        <v>371</v>
      </c>
      <c r="C222" s="8">
        <v>380</v>
      </c>
      <c r="D222" s="10" t="s">
        <v>1630</v>
      </c>
      <c r="E222" s="7">
        <f>+D222-C222</f>
        <v>0</v>
      </c>
    </row>
    <row r="223" spans="1:5" ht="15">
      <c r="A223" s="4" t="s">
        <v>372</v>
      </c>
      <c r="B223" s="4" t="s">
        <v>373</v>
      </c>
      <c r="C223" s="8">
        <v>375</v>
      </c>
      <c r="D223" s="10" t="s">
        <v>1634</v>
      </c>
      <c r="E223" s="7">
        <f>+D223-C223</f>
        <v>-5</v>
      </c>
    </row>
    <row r="224" spans="1:5" ht="15">
      <c r="A224" s="4" t="s">
        <v>374</v>
      </c>
      <c r="B224" s="4" t="s">
        <v>375</v>
      </c>
      <c r="C224" s="8" t="s">
        <v>1820</v>
      </c>
      <c r="D224" s="10" t="s">
        <v>1635</v>
      </c>
      <c r="E224" s="7">
        <f>370-370</f>
        <v>0</v>
      </c>
    </row>
    <row r="225" spans="1:5" ht="15">
      <c r="A225" s="4" t="s">
        <v>376</v>
      </c>
      <c r="B225" s="4" t="s">
        <v>377</v>
      </c>
      <c r="C225" s="8">
        <v>465</v>
      </c>
      <c r="D225" s="10" t="s">
        <v>1627</v>
      </c>
      <c r="E225" s="7">
        <f>+D225-C225</f>
        <v>0</v>
      </c>
    </row>
    <row r="226" spans="1:5" ht="15">
      <c r="A226" s="4" t="s">
        <v>378</v>
      </c>
      <c r="B226" s="4" t="s">
        <v>331</v>
      </c>
      <c r="C226" s="8">
        <v>455</v>
      </c>
      <c r="D226" s="10" t="s">
        <v>1627</v>
      </c>
      <c r="E226" s="7">
        <f>+D226-C226</f>
        <v>10</v>
      </c>
    </row>
    <row r="227" spans="1:5" ht="15">
      <c r="A227" s="4" t="s">
        <v>379</v>
      </c>
      <c r="B227" s="4" t="s">
        <v>380</v>
      </c>
      <c r="C227" s="8">
        <v>490</v>
      </c>
      <c r="D227" s="10" t="s">
        <v>1636</v>
      </c>
      <c r="E227" s="7">
        <f>+D227-C227</f>
        <v>10</v>
      </c>
    </row>
    <row r="228" spans="1:5" ht="15">
      <c r="A228" s="4" t="s">
        <v>381</v>
      </c>
      <c r="B228" s="4" t="s">
        <v>382</v>
      </c>
      <c r="C228" s="8">
        <v>475</v>
      </c>
      <c r="D228" s="10" t="s">
        <v>1627</v>
      </c>
      <c r="E228" s="7">
        <f>+D228-C228</f>
        <v>-10</v>
      </c>
    </row>
    <row r="229" spans="1:5" ht="15">
      <c r="A229" s="4" t="s">
        <v>383</v>
      </c>
      <c r="B229" s="4" t="s">
        <v>384</v>
      </c>
      <c r="C229" s="8" t="s">
        <v>1700</v>
      </c>
      <c r="D229" s="10" t="s">
        <v>1636</v>
      </c>
      <c r="E229" s="7">
        <f>500-490</f>
        <v>10</v>
      </c>
    </row>
    <row r="230" spans="1:5" ht="15">
      <c r="A230" s="4" t="s">
        <v>385</v>
      </c>
      <c r="B230" s="4" t="s">
        <v>345</v>
      </c>
      <c r="C230" s="8">
        <v>475</v>
      </c>
      <c r="D230" s="10" t="s">
        <v>1637</v>
      </c>
      <c r="E230" s="7">
        <f>+D230-C230</f>
        <v>0</v>
      </c>
    </row>
    <row r="231" spans="1:5" ht="15">
      <c r="A231" s="4" t="s">
        <v>386</v>
      </c>
      <c r="B231" s="4" t="s">
        <v>387</v>
      </c>
      <c r="C231" s="8" t="s">
        <v>1784</v>
      </c>
      <c r="D231" s="10" t="s">
        <v>1638</v>
      </c>
      <c r="E231" s="7">
        <f>580-585</f>
        <v>-5</v>
      </c>
    </row>
    <row r="232" spans="1:5" ht="15">
      <c r="A232" s="4" t="s">
        <v>388</v>
      </c>
      <c r="B232" s="4" t="s">
        <v>389</v>
      </c>
      <c r="C232" s="8">
        <v>430</v>
      </c>
      <c r="D232" s="10" t="s">
        <v>1639</v>
      </c>
      <c r="E232" s="7">
        <f>+D232-C232</f>
        <v>25</v>
      </c>
    </row>
    <row r="233" spans="1:5" ht="15">
      <c r="A233" s="4" t="s">
        <v>390</v>
      </c>
      <c r="B233" s="4" t="s">
        <v>391</v>
      </c>
      <c r="C233" s="8">
        <v>340</v>
      </c>
      <c r="D233" s="10" t="s">
        <v>1640</v>
      </c>
      <c r="E233" s="7">
        <f>+D233-C233</f>
        <v>0</v>
      </c>
    </row>
    <row r="234" spans="1:5" ht="15">
      <c r="A234" s="4" t="s">
        <v>392</v>
      </c>
      <c r="B234" s="4" t="s">
        <v>393</v>
      </c>
      <c r="D234" s="10" t="s">
        <v>1641</v>
      </c>
      <c r="E234" s="7"/>
    </row>
    <row r="235" spans="1:5" ht="15">
      <c r="A235" s="4" t="s">
        <v>394</v>
      </c>
      <c r="B235" s="4" t="s">
        <v>395</v>
      </c>
      <c r="C235" s="8">
        <v>370</v>
      </c>
      <c r="D235" s="10" t="s">
        <v>1634</v>
      </c>
      <c r="E235" s="7">
        <f>+D235-C235</f>
        <v>0</v>
      </c>
    </row>
    <row r="236" spans="1:5" ht="15">
      <c r="A236" s="4" t="s">
        <v>396</v>
      </c>
      <c r="B236" s="4" t="s">
        <v>397</v>
      </c>
      <c r="C236" s="8">
        <v>400</v>
      </c>
      <c r="D236" s="10" t="s">
        <v>1642</v>
      </c>
      <c r="E236" s="7">
        <f>+D236-C236</f>
        <v>0</v>
      </c>
    </row>
    <row r="237" spans="1:5" ht="15">
      <c r="A237" s="4" t="s">
        <v>398</v>
      </c>
      <c r="B237" s="4" t="s">
        <v>399</v>
      </c>
      <c r="C237" s="8" t="s">
        <v>1764</v>
      </c>
      <c r="D237" s="10" t="s">
        <v>1643</v>
      </c>
      <c r="E237" s="7">
        <f>375-380</f>
        <v>-5</v>
      </c>
    </row>
    <row r="238" spans="1:5" ht="15">
      <c r="A238" s="4" t="s">
        <v>400</v>
      </c>
      <c r="B238" s="4" t="s">
        <v>401</v>
      </c>
      <c r="C238" s="8">
        <v>535</v>
      </c>
      <c r="D238" s="10" t="s">
        <v>1644</v>
      </c>
      <c r="E238" s="7">
        <f aca="true" t="shared" si="8" ref="E238:E251">+D238-C238</f>
        <v>0</v>
      </c>
    </row>
    <row r="239" spans="1:5" ht="15">
      <c r="A239" s="4" t="s">
        <v>402</v>
      </c>
      <c r="B239" s="4" t="s">
        <v>403</v>
      </c>
      <c r="C239" s="8">
        <v>480</v>
      </c>
      <c r="D239" s="10" t="s">
        <v>1636</v>
      </c>
      <c r="E239" s="7">
        <f t="shared" si="8"/>
        <v>20</v>
      </c>
    </row>
    <row r="240" spans="1:5" ht="15">
      <c r="A240" s="4" t="s">
        <v>404</v>
      </c>
      <c r="B240" s="4" t="s">
        <v>405</v>
      </c>
      <c r="C240" s="8">
        <v>415</v>
      </c>
      <c r="D240" s="10" t="s">
        <v>1645</v>
      </c>
      <c r="E240" s="7">
        <f t="shared" si="8"/>
        <v>5</v>
      </c>
    </row>
    <row r="241" spans="1:5" ht="15">
      <c r="A241" s="4" t="s">
        <v>406</v>
      </c>
      <c r="B241" s="4" t="s">
        <v>357</v>
      </c>
      <c r="C241" s="8">
        <v>440</v>
      </c>
      <c r="D241" s="10" t="s">
        <v>1646</v>
      </c>
      <c r="E241" s="7">
        <f t="shared" si="8"/>
        <v>-5</v>
      </c>
    </row>
    <row r="242" spans="1:5" ht="15">
      <c r="A242" s="4" t="s">
        <v>407</v>
      </c>
      <c r="B242" s="4" t="s">
        <v>121</v>
      </c>
      <c r="C242" s="8">
        <v>415</v>
      </c>
      <c r="D242" s="10" t="s">
        <v>1647</v>
      </c>
      <c r="E242" s="7">
        <f t="shared" si="8"/>
        <v>30</v>
      </c>
    </row>
    <row r="243" spans="1:5" ht="15">
      <c r="A243" s="4" t="s">
        <v>408</v>
      </c>
      <c r="B243" s="4" t="s">
        <v>409</v>
      </c>
      <c r="C243" s="8">
        <v>375</v>
      </c>
      <c r="D243" s="10" t="s">
        <v>1648</v>
      </c>
      <c r="E243" s="7">
        <f t="shared" si="8"/>
        <v>0</v>
      </c>
    </row>
    <row r="244" spans="1:5" ht="15">
      <c r="A244" s="4" t="s">
        <v>410</v>
      </c>
      <c r="B244" s="4" t="s">
        <v>411</v>
      </c>
      <c r="C244" s="8">
        <v>440</v>
      </c>
      <c r="D244" s="10" t="s">
        <v>1649</v>
      </c>
      <c r="E244" s="7">
        <f t="shared" si="8"/>
        <v>20</v>
      </c>
    </row>
    <row r="245" spans="1:5" ht="15">
      <c r="A245" s="4" t="s">
        <v>412</v>
      </c>
      <c r="B245" s="4" t="s">
        <v>413</v>
      </c>
      <c r="C245" s="8">
        <v>480</v>
      </c>
      <c r="D245" s="10" t="s">
        <v>1650</v>
      </c>
      <c r="E245" s="7">
        <f t="shared" si="8"/>
        <v>5</v>
      </c>
    </row>
    <row r="246" spans="1:5" ht="15">
      <c r="A246" s="4" t="s">
        <v>414</v>
      </c>
      <c r="B246" s="4" t="s">
        <v>415</v>
      </c>
      <c r="C246" s="8">
        <v>420</v>
      </c>
      <c r="D246" s="10" t="s">
        <v>1646</v>
      </c>
      <c r="E246" s="7">
        <f t="shared" si="8"/>
        <v>15</v>
      </c>
    </row>
    <row r="247" spans="1:5" ht="15">
      <c r="A247" s="4" t="s">
        <v>416</v>
      </c>
      <c r="B247" s="4" t="s">
        <v>417</v>
      </c>
      <c r="C247" s="8">
        <v>450</v>
      </c>
      <c r="D247" s="10" t="s">
        <v>1651</v>
      </c>
      <c r="E247" s="7">
        <f t="shared" si="8"/>
        <v>-10</v>
      </c>
    </row>
    <row r="248" spans="1:5" ht="15">
      <c r="A248" s="4" t="s">
        <v>418</v>
      </c>
      <c r="B248" s="4" t="s">
        <v>419</v>
      </c>
      <c r="C248" s="8">
        <v>490</v>
      </c>
      <c r="D248" s="10" t="s">
        <v>1637</v>
      </c>
      <c r="E248" s="7">
        <f t="shared" si="8"/>
        <v>-15</v>
      </c>
    </row>
    <row r="249" spans="1:5" ht="15">
      <c r="A249" s="4" t="s">
        <v>420</v>
      </c>
      <c r="B249" s="4" t="s">
        <v>421</v>
      </c>
      <c r="C249" s="8">
        <v>430</v>
      </c>
      <c r="D249" s="10" t="s">
        <v>1652</v>
      </c>
      <c r="E249" s="7">
        <f t="shared" si="8"/>
        <v>-20</v>
      </c>
    </row>
    <row r="250" spans="1:5" ht="15">
      <c r="A250" s="4" t="s">
        <v>422</v>
      </c>
      <c r="B250" s="4" t="s">
        <v>423</v>
      </c>
      <c r="C250" s="8">
        <v>435</v>
      </c>
      <c r="D250" s="10" t="s">
        <v>1646</v>
      </c>
      <c r="E250" s="7">
        <f t="shared" si="8"/>
        <v>0</v>
      </c>
    </row>
    <row r="251" spans="1:5" ht="15">
      <c r="A251" s="4" t="s">
        <v>424</v>
      </c>
      <c r="B251" s="4" t="s">
        <v>22</v>
      </c>
      <c r="C251" s="8">
        <v>470</v>
      </c>
      <c r="D251" s="10" t="s">
        <v>1631</v>
      </c>
      <c r="E251" s="7">
        <f t="shared" si="8"/>
        <v>0</v>
      </c>
    </row>
    <row r="252" spans="1:5" ht="15">
      <c r="A252" s="4" t="s">
        <v>425</v>
      </c>
      <c r="B252" s="4" t="s">
        <v>426</v>
      </c>
      <c r="C252" s="8"/>
      <c r="D252" s="10" t="s">
        <v>1653</v>
      </c>
      <c r="E252" s="7"/>
    </row>
    <row r="253" spans="1:5" ht="15">
      <c r="A253" s="4" t="s">
        <v>427</v>
      </c>
      <c r="B253" s="4" t="s">
        <v>428</v>
      </c>
      <c r="C253" s="8">
        <v>390</v>
      </c>
      <c r="D253" s="10" t="s">
        <v>1642</v>
      </c>
      <c r="E253" s="7">
        <f aca="true" t="shared" si="9" ref="E253:E259">+D253-C253</f>
        <v>10</v>
      </c>
    </row>
    <row r="254" spans="1:5" ht="15">
      <c r="A254" s="4" t="s">
        <v>429</v>
      </c>
      <c r="B254" s="4" t="s">
        <v>430</v>
      </c>
      <c r="C254" s="8">
        <v>390</v>
      </c>
      <c r="D254" s="10" t="s">
        <v>1654</v>
      </c>
      <c r="E254" s="7">
        <f t="shared" si="9"/>
        <v>15</v>
      </c>
    </row>
    <row r="255" spans="1:5" ht="15">
      <c r="A255" s="4" t="s">
        <v>431</v>
      </c>
      <c r="B255" s="4" t="s">
        <v>174</v>
      </c>
      <c r="C255" s="8">
        <v>390</v>
      </c>
      <c r="D255" s="10" t="s">
        <v>1642</v>
      </c>
      <c r="E255" s="7">
        <f t="shared" si="9"/>
        <v>10</v>
      </c>
    </row>
    <row r="256" spans="1:5" ht="15">
      <c r="A256" s="4" t="s">
        <v>432</v>
      </c>
      <c r="B256" s="4" t="s">
        <v>433</v>
      </c>
      <c r="C256" s="8">
        <v>375</v>
      </c>
      <c r="D256" s="10" t="s">
        <v>1633</v>
      </c>
      <c r="E256" s="7">
        <f t="shared" si="9"/>
        <v>15</v>
      </c>
    </row>
    <row r="257" spans="1:5" ht="15">
      <c r="A257" s="4" t="s">
        <v>434</v>
      </c>
      <c r="B257" s="4" t="s">
        <v>435</v>
      </c>
      <c r="C257" s="8">
        <v>460</v>
      </c>
      <c r="D257" s="10" t="s">
        <v>1631</v>
      </c>
      <c r="E257" s="7">
        <f t="shared" si="9"/>
        <v>10</v>
      </c>
    </row>
    <row r="258" spans="1:5" ht="15">
      <c r="A258" s="4" t="s">
        <v>436</v>
      </c>
      <c r="B258" s="4" t="s">
        <v>437</v>
      </c>
      <c r="C258" s="8">
        <v>490</v>
      </c>
      <c r="D258" s="10" t="s">
        <v>1636</v>
      </c>
      <c r="E258" s="7">
        <f t="shared" si="9"/>
        <v>10</v>
      </c>
    </row>
    <row r="259" spans="1:5" ht="15">
      <c r="A259" s="4" t="s">
        <v>438</v>
      </c>
      <c r="B259" s="4" t="s">
        <v>439</v>
      </c>
      <c r="C259" s="8">
        <v>440</v>
      </c>
      <c r="D259" s="10" t="s">
        <v>1646</v>
      </c>
      <c r="E259" s="7">
        <f t="shared" si="9"/>
        <v>-5</v>
      </c>
    </row>
    <row r="260" spans="1:5" ht="15">
      <c r="A260" s="4" t="s">
        <v>440</v>
      </c>
      <c r="B260" s="4" t="s">
        <v>441</v>
      </c>
      <c r="C260" s="8" t="s">
        <v>1693</v>
      </c>
      <c r="D260" s="10" t="s">
        <v>1655</v>
      </c>
      <c r="E260" s="7">
        <f>505-510</f>
        <v>-5</v>
      </c>
    </row>
    <row r="261" spans="1:5" ht="15">
      <c r="A261" s="4" t="s">
        <v>442</v>
      </c>
      <c r="B261" s="4" t="s">
        <v>443</v>
      </c>
      <c r="C261" s="8">
        <v>490</v>
      </c>
      <c r="D261" s="10" t="s">
        <v>1656</v>
      </c>
      <c r="E261" s="7">
        <f>+D261-C261</f>
        <v>5</v>
      </c>
    </row>
    <row r="262" spans="1:5" ht="15">
      <c r="A262" s="4" t="s">
        <v>444</v>
      </c>
      <c r="B262" s="4" t="s">
        <v>445</v>
      </c>
      <c r="C262" s="8">
        <v>500</v>
      </c>
      <c r="D262" s="10" t="s">
        <v>1636</v>
      </c>
      <c r="E262" s="7">
        <f>+D262-C262</f>
        <v>0</v>
      </c>
    </row>
    <row r="263" spans="1:5" ht="15">
      <c r="A263" s="4" t="s">
        <v>446</v>
      </c>
      <c r="B263" s="4" t="s">
        <v>355</v>
      </c>
      <c r="C263" s="8">
        <v>510</v>
      </c>
      <c r="D263" s="10" t="s">
        <v>1657</v>
      </c>
      <c r="E263" s="7">
        <f>+D263-C263</f>
        <v>5</v>
      </c>
    </row>
    <row r="264" spans="1:5" ht="15">
      <c r="A264" s="4" t="s">
        <v>447</v>
      </c>
      <c r="B264" s="4" t="s">
        <v>448</v>
      </c>
      <c r="C264" s="8">
        <v>415</v>
      </c>
      <c r="D264" s="10" t="s">
        <v>1646</v>
      </c>
      <c r="E264" s="7">
        <f>+D264-C264</f>
        <v>20</v>
      </c>
    </row>
    <row r="265" spans="1:5" ht="15">
      <c r="A265" s="4" t="s">
        <v>449</v>
      </c>
      <c r="B265" s="4" t="s">
        <v>10</v>
      </c>
      <c r="C265" s="8" t="s">
        <v>1623</v>
      </c>
      <c r="D265" s="10" t="s">
        <v>1658</v>
      </c>
      <c r="E265" s="7">
        <f>430-435</f>
        <v>-5</v>
      </c>
    </row>
    <row r="266" spans="1:5" ht="15">
      <c r="A266" s="4" t="s">
        <v>450</v>
      </c>
      <c r="B266" s="4" t="s">
        <v>14</v>
      </c>
      <c r="C266" s="8" t="s">
        <v>1785</v>
      </c>
      <c r="D266" s="10">
        <v>405</v>
      </c>
      <c r="E266" s="7">
        <f>405-395</f>
        <v>10</v>
      </c>
    </row>
    <row r="267" spans="1:5" ht="15">
      <c r="A267" s="4" t="s">
        <v>451</v>
      </c>
      <c r="B267" s="4" t="s">
        <v>304</v>
      </c>
      <c r="C267" s="8" t="s">
        <v>1785</v>
      </c>
      <c r="D267" s="10" t="s">
        <v>1652</v>
      </c>
      <c r="E267" s="7">
        <f>410-395</f>
        <v>15</v>
      </c>
    </row>
    <row r="268" spans="1:5" ht="15">
      <c r="A268" s="4" t="s">
        <v>452</v>
      </c>
      <c r="B268" s="4" t="s">
        <v>296</v>
      </c>
      <c r="C268" s="8" t="s">
        <v>1744</v>
      </c>
      <c r="D268" s="10" t="s">
        <v>1659</v>
      </c>
      <c r="E268" s="7">
        <f>490-475</f>
        <v>15</v>
      </c>
    </row>
    <row r="269" spans="1:5" ht="15">
      <c r="A269" s="4" t="s">
        <v>453</v>
      </c>
      <c r="B269" s="4" t="s">
        <v>12</v>
      </c>
      <c r="C269" s="8" t="s">
        <v>1715</v>
      </c>
      <c r="D269" s="10" t="s">
        <v>1602</v>
      </c>
      <c r="E269" s="7"/>
    </row>
    <row r="270" spans="1:5" ht="15">
      <c r="A270" s="4" t="s">
        <v>454</v>
      </c>
      <c r="B270" s="4" t="s">
        <v>16</v>
      </c>
      <c r="C270" s="8" t="s">
        <v>1715</v>
      </c>
      <c r="D270" s="10" t="s">
        <v>1602</v>
      </c>
      <c r="E270" s="7"/>
    </row>
    <row r="271" spans="1:5" ht="15">
      <c r="A271" s="4" t="s">
        <v>455</v>
      </c>
      <c r="B271" s="4" t="s">
        <v>306</v>
      </c>
      <c r="C271" s="8" t="s">
        <v>1715</v>
      </c>
      <c r="D271" s="10" t="s">
        <v>1602</v>
      </c>
      <c r="E271" s="7"/>
    </row>
    <row r="272" spans="1:5" ht="15">
      <c r="A272" s="4" t="s">
        <v>456</v>
      </c>
      <c r="B272" s="4" t="s">
        <v>298</v>
      </c>
      <c r="C272" s="8" t="s">
        <v>1715</v>
      </c>
      <c r="D272" s="10" t="s">
        <v>1602</v>
      </c>
      <c r="E272" s="7"/>
    </row>
    <row r="273" spans="1:5" ht="15">
      <c r="A273" s="4" t="s">
        <v>457</v>
      </c>
      <c r="B273" s="4" t="s">
        <v>458</v>
      </c>
      <c r="C273" s="8">
        <v>380</v>
      </c>
      <c r="D273" s="10" t="s">
        <v>1642</v>
      </c>
      <c r="E273" s="7">
        <f aca="true" t="shared" si="10" ref="E273:E279">+D273-C273</f>
        <v>20</v>
      </c>
    </row>
    <row r="274" spans="1:5" ht="15">
      <c r="A274" s="4" t="s">
        <v>459</v>
      </c>
      <c r="B274" s="4" t="s">
        <v>460</v>
      </c>
      <c r="C274" s="8">
        <v>370</v>
      </c>
      <c r="D274" s="10" t="s">
        <v>1630</v>
      </c>
      <c r="E274" s="7">
        <f t="shared" si="10"/>
        <v>10</v>
      </c>
    </row>
    <row r="275" spans="1:5" ht="15">
      <c r="A275" s="4" t="s">
        <v>461</v>
      </c>
      <c r="B275" s="4" t="s">
        <v>462</v>
      </c>
      <c r="C275" s="8">
        <v>415</v>
      </c>
      <c r="D275" s="10" t="s">
        <v>1646</v>
      </c>
      <c r="E275" s="7">
        <f t="shared" si="10"/>
        <v>20</v>
      </c>
    </row>
    <row r="276" spans="1:5" ht="15">
      <c r="A276" s="4" t="s">
        <v>463</v>
      </c>
      <c r="B276" s="4" t="s">
        <v>464</v>
      </c>
      <c r="C276" s="8">
        <v>315</v>
      </c>
      <c r="D276" s="10" t="s">
        <v>1660</v>
      </c>
      <c r="E276" s="7">
        <f t="shared" si="10"/>
        <v>0</v>
      </c>
    </row>
    <row r="277" spans="1:5" ht="15">
      <c r="A277" s="4" t="s">
        <v>465</v>
      </c>
      <c r="B277" s="4" t="s">
        <v>466</v>
      </c>
      <c r="C277" s="8">
        <v>325</v>
      </c>
      <c r="D277" s="10" t="s">
        <v>1661</v>
      </c>
      <c r="E277" s="7">
        <f t="shared" si="10"/>
        <v>5</v>
      </c>
    </row>
    <row r="278" spans="1:5" ht="15">
      <c r="A278" s="4" t="s">
        <v>467</v>
      </c>
      <c r="B278" s="4" t="s">
        <v>468</v>
      </c>
      <c r="C278" s="8">
        <v>425</v>
      </c>
      <c r="D278" s="10" t="s">
        <v>1653</v>
      </c>
      <c r="E278" s="7">
        <f t="shared" si="10"/>
        <v>-10</v>
      </c>
    </row>
    <row r="279" spans="1:5" ht="15">
      <c r="A279" s="4" t="s">
        <v>469</v>
      </c>
      <c r="B279" s="4" t="s">
        <v>470</v>
      </c>
      <c r="C279" s="8">
        <v>450</v>
      </c>
      <c r="D279" s="10" t="s">
        <v>1631</v>
      </c>
      <c r="E279" s="7">
        <f t="shared" si="10"/>
        <v>20</v>
      </c>
    </row>
    <row r="280" spans="1:5" ht="15">
      <c r="A280" s="4" t="s">
        <v>471</v>
      </c>
      <c r="B280" s="4" t="s">
        <v>472</v>
      </c>
      <c r="C280" s="8"/>
      <c r="D280" s="10" t="s">
        <v>1662</v>
      </c>
      <c r="E280" s="7"/>
    </row>
    <row r="281" spans="1:5" ht="15">
      <c r="A281" s="4" t="s">
        <v>473</v>
      </c>
      <c r="B281" s="4" t="s">
        <v>474</v>
      </c>
      <c r="C281" s="8"/>
      <c r="D281" s="10" t="s">
        <v>1662</v>
      </c>
      <c r="E281" s="7"/>
    </row>
    <row r="282" spans="1:5" ht="15">
      <c r="A282" s="4" t="s">
        <v>475</v>
      </c>
      <c r="B282" s="4" t="s">
        <v>476</v>
      </c>
      <c r="C282" s="8"/>
      <c r="D282" s="10" t="s">
        <v>1654</v>
      </c>
      <c r="E282" s="7"/>
    </row>
    <row r="283" spans="1:5" ht="15">
      <c r="A283" s="4" t="s">
        <v>477</v>
      </c>
      <c r="B283" s="4" t="s">
        <v>478</v>
      </c>
      <c r="C283" s="8"/>
      <c r="D283" s="10" t="s">
        <v>1663</v>
      </c>
      <c r="E283" s="7"/>
    </row>
    <row r="284" spans="1:5" ht="15">
      <c r="A284" s="4" t="s">
        <v>479</v>
      </c>
      <c r="B284" s="4" t="s">
        <v>480</v>
      </c>
      <c r="C284" s="8"/>
      <c r="D284" s="10" t="s">
        <v>1663</v>
      </c>
      <c r="E284" s="7"/>
    </row>
    <row r="285" spans="1:5" ht="15">
      <c r="A285" s="4" t="s">
        <v>481</v>
      </c>
      <c r="B285" s="4" t="s">
        <v>482</v>
      </c>
      <c r="C285" s="8"/>
      <c r="D285" s="10" t="s">
        <v>1663</v>
      </c>
      <c r="E285" s="7"/>
    </row>
    <row r="286" spans="1:5" ht="15">
      <c r="A286" s="4" t="s">
        <v>963</v>
      </c>
      <c r="B286" s="4" t="s">
        <v>345</v>
      </c>
      <c r="C286" s="8">
        <v>300</v>
      </c>
      <c r="D286" s="10">
        <v>300</v>
      </c>
      <c r="E286" s="7">
        <f>+D286-C286</f>
        <v>0</v>
      </c>
    </row>
    <row r="287" spans="1:5" ht="15">
      <c r="A287" s="4" t="s">
        <v>964</v>
      </c>
      <c r="B287" s="4" t="s">
        <v>166</v>
      </c>
      <c r="C287" s="8">
        <v>305</v>
      </c>
      <c r="D287" s="10">
        <v>305</v>
      </c>
      <c r="E287" s="7">
        <f>+D287-C287</f>
        <v>0</v>
      </c>
    </row>
    <row r="288" spans="1:5" ht="15">
      <c r="A288" s="4" t="s">
        <v>965</v>
      </c>
      <c r="B288" s="4" t="s">
        <v>331</v>
      </c>
      <c r="C288" s="8">
        <v>300</v>
      </c>
      <c r="D288" s="10">
        <v>300</v>
      </c>
      <c r="E288" s="7">
        <f>+D288-C288</f>
        <v>0</v>
      </c>
    </row>
    <row r="289" spans="1:5" ht="15">
      <c r="A289" s="4" t="s">
        <v>966</v>
      </c>
      <c r="B289" s="4" t="s">
        <v>967</v>
      </c>
      <c r="D289" s="10">
        <v>310</v>
      </c>
      <c r="E289" s="7"/>
    </row>
    <row r="290" spans="1:5" ht="15">
      <c r="A290" s="4" t="s">
        <v>968</v>
      </c>
      <c r="B290" s="4" t="s">
        <v>969</v>
      </c>
      <c r="C290" s="8">
        <v>300</v>
      </c>
      <c r="D290" s="10">
        <v>300</v>
      </c>
      <c r="E290" s="7">
        <f>+D290-C290</f>
        <v>0</v>
      </c>
    </row>
    <row r="291" spans="1:5" ht="15">
      <c r="A291" s="4" t="s">
        <v>970</v>
      </c>
      <c r="B291" s="4" t="s">
        <v>329</v>
      </c>
      <c r="C291" s="8">
        <v>300</v>
      </c>
      <c r="D291" s="10">
        <v>300</v>
      </c>
      <c r="E291" s="7">
        <f>+D291-C291</f>
        <v>0</v>
      </c>
    </row>
    <row r="292" spans="1:5" ht="15">
      <c r="A292" s="4" t="s">
        <v>971</v>
      </c>
      <c r="B292" s="4" t="s">
        <v>972</v>
      </c>
      <c r="C292" s="8">
        <v>300</v>
      </c>
      <c r="D292" s="10">
        <v>300</v>
      </c>
      <c r="E292" s="7">
        <f>+D292-C292</f>
        <v>0</v>
      </c>
    </row>
    <row r="293" spans="1:5" ht="15">
      <c r="A293" s="4" t="s">
        <v>973</v>
      </c>
      <c r="B293" s="4" t="s">
        <v>974</v>
      </c>
      <c r="C293" s="8" t="s">
        <v>1786</v>
      </c>
      <c r="D293" s="10" t="s">
        <v>1724</v>
      </c>
      <c r="E293" s="7">
        <f>480-460</f>
        <v>20</v>
      </c>
    </row>
    <row r="294" spans="1:5" ht="15">
      <c r="A294" s="4" t="s">
        <v>975</v>
      </c>
      <c r="B294" s="4" t="s">
        <v>976</v>
      </c>
      <c r="C294" s="8">
        <v>300</v>
      </c>
      <c r="D294" s="10">
        <v>300</v>
      </c>
      <c r="E294" s="7">
        <f>+D294-C294</f>
        <v>0</v>
      </c>
    </row>
    <row r="295" spans="1:5" ht="15">
      <c r="A295" s="4" t="s">
        <v>977</v>
      </c>
      <c r="B295" s="4" t="s">
        <v>618</v>
      </c>
      <c r="C295" s="8">
        <v>315</v>
      </c>
      <c r="D295" s="10">
        <v>320</v>
      </c>
      <c r="E295" s="7">
        <f>+D295-C295</f>
        <v>5</v>
      </c>
    </row>
    <row r="296" spans="1:5" ht="15">
      <c r="A296" s="4" t="s">
        <v>978</v>
      </c>
      <c r="B296" s="4" t="s">
        <v>979</v>
      </c>
      <c r="C296" s="8">
        <v>300</v>
      </c>
      <c r="D296" s="10">
        <v>300</v>
      </c>
      <c r="E296" s="7">
        <f>+D296-C296</f>
        <v>0</v>
      </c>
    </row>
    <row r="297" spans="1:5" ht="15">
      <c r="A297" s="4" t="s">
        <v>980</v>
      </c>
      <c r="B297" s="4" t="s">
        <v>981</v>
      </c>
      <c r="C297" s="8">
        <v>300</v>
      </c>
      <c r="D297" s="10">
        <v>300</v>
      </c>
      <c r="E297" s="7">
        <f>+D297-C297</f>
        <v>0</v>
      </c>
    </row>
    <row r="298" spans="1:5" ht="15">
      <c r="A298" s="4" t="s">
        <v>982</v>
      </c>
      <c r="B298" s="4" t="s">
        <v>983</v>
      </c>
      <c r="C298" s="8">
        <v>320</v>
      </c>
      <c r="D298" s="10">
        <v>300</v>
      </c>
      <c r="E298" s="7">
        <f>+D298-C298</f>
        <v>-20</v>
      </c>
    </row>
    <row r="299" spans="1:5" ht="15">
      <c r="A299" s="4" t="s">
        <v>984</v>
      </c>
      <c r="B299" s="4" t="s">
        <v>10</v>
      </c>
      <c r="C299" s="8">
        <v>405</v>
      </c>
      <c r="D299" s="10" t="s">
        <v>1725</v>
      </c>
      <c r="E299" s="7">
        <f>400-405</f>
        <v>-5</v>
      </c>
    </row>
    <row r="300" spans="1:5" ht="15">
      <c r="A300" s="4" t="s">
        <v>985</v>
      </c>
      <c r="B300" s="4" t="s">
        <v>12</v>
      </c>
      <c r="C300" s="8" t="s">
        <v>1787</v>
      </c>
      <c r="D300" s="10" t="s">
        <v>1602</v>
      </c>
      <c r="E300" s="7"/>
    </row>
    <row r="301" spans="1:5" ht="15">
      <c r="A301" s="4" t="s">
        <v>986</v>
      </c>
      <c r="B301" s="4" t="s">
        <v>304</v>
      </c>
      <c r="C301" s="8">
        <v>365</v>
      </c>
      <c r="D301" s="10">
        <v>380</v>
      </c>
      <c r="E301" s="7">
        <f>+D301-C301</f>
        <v>15</v>
      </c>
    </row>
    <row r="302" spans="1:5" ht="15">
      <c r="A302" s="4" t="s">
        <v>987</v>
      </c>
      <c r="B302" s="4" t="s">
        <v>306</v>
      </c>
      <c r="C302" s="8" t="s">
        <v>1788</v>
      </c>
      <c r="D302" s="10" t="s">
        <v>1602</v>
      </c>
      <c r="E302" s="7"/>
    </row>
    <row r="303" spans="1:5" ht="15">
      <c r="A303" s="4" t="s">
        <v>988</v>
      </c>
      <c r="B303" s="4" t="s">
        <v>14</v>
      </c>
      <c r="C303" s="8">
        <v>385</v>
      </c>
      <c r="D303" s="10">
        <v>395</v>
      </c>
      <c r="E303" s="7">
        <f>+D303-C303</f>
        <v>10</v>
      </c>
    </row>
    <row r="304" spans="1:5" ht="15">
      <c r="A304" s="4" t="s">
        <v>989</v>
      </c>
      <c r="B304" s="4" t="s">
        <v>16</v>
      </c>
      <c r="C304" s="8" t="s">
        <v>1602</v>
      </c>
      <c r="D304" s="10" t="s">
        <v>1602</v>
      </c>
      <c r="E304" s="7"/>
    </row>
    <row r="305" spans="1:5" ht="15">
      <c r="A305" s="4" t="s">
        <v>990</v>
      </c>
      <c r="B305" s="4" t="s">
        <v>991</v>
      </c>
      <c r="C305" s="8">
        <v>345</v>
      </c>
      <c r="D305" s="10">
        <v>330</v>
      </c>
      <c r="E305" s="7">
        <f>+D305-C305</f>
        <v>-15</v>
      </c>
    </row>
    <row r="306" spans="1:5" ht="15">
      <c r="A306" s="4" t="s">
        <v>992</v>
      </c>
      <c r="B306" s="4" t="s">
        <v>308</v>
      </c>
      <c r="C306" s="8">
        <v>415</v>
      </c>
      <c r="D306" s="10">
        <v>410</v>
      </c>
      <c r="E306" s="7">
        <f>+D306-C306</f>
        <v>-5</v>
      </c>
    </row>
    <row r="307" spans="1:5" ht="15">
      <c r="A307" s="4" t="s">
        <v>993</v>
      </c>
      <c r="B307" s="4" t="s">
        <v>310</v>
      </c>
      <c r="C307" s="8" t="s">
        <v>1767</v>
      </c>
      <c r="D307" s="10" t="s">
        <v>1602</v>
      </c>
      <c r="E307" s="7"/>
    </row>
    <row r="308" spans="1:5" ht="15">
      <c r="A308" s="4" t="s">
        <v>994</v>
      </c>
      <c r="B308" s="4" t="s">
        <v>995</v>
      </c>
      <c r="C308" s="8">
        <v>375</v>
      </c>
      <c r="D308" s="10">
        <v>305</v>
      </c>
      <c r="E308" s="7">
        <f>+D308-C308</f>
        <v>-70</v>
      </c>
    </row>
    <row r="309" spans="1:5" ht="15">
      <c r="A309" s="4" t="s">
        <v>996</v>
      </c>
      <c r="B309" s="4" t="s">
        <v>997</v>
      </c>
      <c r="C309" s="8">
        <v>310</v>
      </c>
      <c r="D309" s="10">
        <v>317</v>
      </c>
      <c r="E309" s="7">
        <f>+D309-C309</f>
        <v>7</v>
      </c>
    </row>
    <row r="310" spans="1:5" ht="15">
      <c r="A310" s="4" t="s">
        <v>998</v>
      </c>
      <c r="B310" s="4" t="s">
        <v>999</v>
      </c>
      <c r="D310" s="10">
        <v>380</v>
      </c>
      <c r="E310" s="7"/>
    </row>
    <row r="311" spans="1:5" ht="15">
      <c r="A311" s="4" t="s">
        <v>1000</v>
      </c>
      <c r="B311" s="4" t="s">
        <v>1001</v>
      </c>
      <c r="C311" s="8" t="s">
        <v>1602</v>
      </c>
      <c r="D311" s="10">
        <v>300</v>
      </c>
      <c r="E311" s="7"/>
    </row>
    <row r="312" spans="1:5" ht="15">
      <c r="A312" s="4" t="s">
        <v>625</v>
      </c>
      <c r="B312" s="4" t="s">
        <v>626</v>
      </c>
      <c r="C312" s="8">
        <v>305</v>
      </c>
      <c r="D312" s="10">
        <v>245</v>
      </c>
      <c r="E312" s="7">
        <f>+D312-C312</f>
        <v>-60</v>
      </c>
    </row>
    <row r="313" spans="1:5" ht="15">
      <c r="A313" s="4" t="s">
        <v>627</v>
      </c>
      <c r="B313" s="4" t="s">
        <v>628</v>
      </c>
      <c r="C313" s="8">
        <v>230</v>
      </c>
      <c r="D313" s="10">
        <v>225</v>
      </c>
      <c r="E313" s="7">
        <f>+D313-C313</f>
        <v>-5</v>
      </c>
    </row>
    <row r="314" spans="1:5" ht="15">
      <c r="A314" s="4" t="s">
        <v>629</v>
      </c>
      <c r="B314" s="4" t="s">
        <v>630</v>
      </c>
      <c r="C314" s="8">
        <v>285</v>
      </c>
      <c r="D314" s="10">
        <v>235</v>
      </c>
      <c r="E314" s="7">
        <f>+D314-C314</f>
        <v>-50</v>
      </c>
    </row>
    <row r="315" spans="1:5" ht="15">
      <c r="A315" s="4" t="s">
        <v>631</v>
      </c>
      <c r="B315" s="4" t="s">
        <v>200</v>
      </c>
      <c r="C315" s="8">
        <v>385</v>
      </c>
      <c r="D315" s="10">
        <v>380</v>
      </c>
      <c r="E315" s="7">
        <f>+D315-C315</f>
        <v>-5</v>
      </c>
    </row>
    <row r="316" spans="1:5" ht="15">
      <c r="A316" s="4" t="s">
        <v>632</v>
      </c>
      <c r="B316" s="4" t="s">
        <v>633</v>
      </c>
      <c r="C316" s="8" t="s">
        <v>1789</v>
      </c>
      <c r="D316" s="10" t="s">
        <v>1672</v>
      </c>
      <c r="E316" s="7">
        <f>815-667</f>
        <v>148</v>
      </c>
    </row>
    <row r="317" spans="1:5" ht="15">
      <c r="A317" s="4" t="s">
        <v>634</v>
      </c>
      <c r="B317" s="4" t="s">
        <v>635</v>
      </c>
      <c r="C317" s="8" t="s">
        <v>1790</v>
      </c>
      <c r="D317" s="10" t="s">
        <v>1607</v>
      </c>
      <c r="E317" s="7">
        <f>705-505</f>
        <v>200</v>
      </c>
    </row>
    <row r="318" spans="1:5" ht="15">
      <c r="A318" s="4" t="s">
        <v>636</v>
      </c>
      <c r="B318" s="4" t="s">
        <v>637</v>
      </c>
      <c r="C318" s="8" t="s">
        <v>1791</v>
      </c>
      <c r="D318" s="10" t="s">
        <v>1673</v>
      </c>
      <c r="E318" s="7">
        <f>699-699</f>
        <v>0</v>
      </c>
    </row>
    <row r="319" spans="1:5" ht="15">
      <c r="A319" s="4" t="s">
        <v>638</v>
      </c>
      <c r="B319" s="4" t="s">
        <v>639</v>
      </c>
      <c r="C319" s="8" t="s">
        <v>1792</v>
      </c>
      <c r="D319" s="10" t="s">
        <v>1674</v>
      </c>
      <c r="E319" s="7">
        <f>600-633</f>
        <v>-33</v>
      </c>
    </row>
    <row r="320" spans="1:5" ht="15">
      <c r="A320" s="4" t="s">
        <v>640</v>
      </c>
      <c r="B320" s="4" t="s">
        <v>641</v>
      </c>
      <c r="C320" s="8" t="s">
        <v>1793</v>
      </c>
      <c r="D320" s="10" t="s">
        <v>1675</v>
      </c>
      <c r="E320" s="7">
        <f>620-840</f>
        <v>-220</v>
      </c>
    </row>
    <row r="321" spans="1:5" ht="15">
      <c r="A321" s="4" t="s">
        <v>642</v>
      </c>
      <c r="B321" s="4" t="s">
        <v>643</v>
      </c>
      <c r="C321" s="8" t="s">
        <v>1794</v>
      </c>
      <c r="D321" s="10" t="s">
        <v>1676</v>
      </c>
      <c r="E321" s="7">
        <f>617-555</f>
        <v>62</v>
      </c>
    </row>
    <row r="322" spans="1:5" ht="15">
      <c r="A322" s="4" t="s">
        <v>644</v>
      </c>
      <c r="B322" s="4" t="s">
        <v>645</v>
      </c>
      <c r="C322" s="8" t="s">
        <v>1776</v>
      </c>
      <c r="D322" s="10" t="s">
        <v>1677</v>
      </c>
      <c r="E322" s="7">
        <f>1000-955</f>
        <v>45</v>
      </c>
    </row>
    <row r="323" spans="1:5" ht="15">
      <c r="A323" s="4" t="s">
        <v>646</v>
      </c>
      <c r="B323" s="4" t="s">
        <v>612</v>
      </c>
      <c r="C323" s="8" t="s">
        <v>1795</v>
      </c>
      <c r="D323" s="10" t="s">
        <v>1604</v>
      </c>
      <c r="E323" s="7">
        <f>700-867</f>
        <v>-167</v>
      </c>
    </row>
    <row r="324" spans="1:5" ht="15">
      <c r="A324" s="4" t="s">
        <v>647</v>
      </c>
      <c r="B324" s="4" t="s">
        <v>648</v>
      </c>
      <c r="C324" s="8" t="s">
        <v>1796</v>
      </c>
      <c r="D324" s="10" t="s">
        <v>1678</v>
      </c>
      <c r="E324" s="7">
        <f>825-945</f>
        <v>-120</v>
      </c>
    </row>
    <row r="325" spans="1:5" ht="15">
      <c r="A325" s="4" t="s">
        <v>649</v>
      </c>
      <c r="B325" s="4" t="s">
        <v>650</v>
      </c>
      <c r="D325" s="10">
        <v>250</v>
      </c>
      <c r="E325" s="7"/>
    </row>
    <row r="326" spans="1:5" ht="15">
      <c r="A326" s="4" t="s">
        <v>651</v>
      </c>
      <c r="B326" s="4" t="s">
        <v>652</v>
      </c>
      <c r="D326" s="10">
        <v>230</v>
      </c>
      <c r="E326" s="7"/>
    </row>
    <row r="327" spans="1:5" ht="15">
      <c r="A327" s="4" t="s">
        <v>886</v>
      </c>
      <c r="B327" s="4" t="s">
        <v>496</v>
      </c>
      <c r="C327" s="8">
        <v>490</v>
      </c>
      <c r="D327" s="10" t="s">
        <v>1659</v>
      </c>
      <c r="E327" s="7">
        <f aca="true" t="shared" si="11" ref="E327:E340">+D327-C327</f>
        <v>0</v>
      </c>
    </row>
    <row r="328" spans="1:5" ht="15">
      <c r="A328" s="4" t="s">
        <v>887</v>
      </c>
      <c r="B328" s="4" t="s">
        <v>888</v>
      </c>
      <c r="C328" s="8">
        <v>345</v>
      </c>
      <c r="D328" s="10" t="s">
        <v>1634</v>
      </c>
      <c r="E328" s="7">
        <f t="shared" si="11"/>
        <v>25</v>
      </c>
    </row>
    <row r="329" spans="1:5" ht="15">
      <c r="A329" s="4" t="s">
        <v>889</v>
      </c>
      <c r="B329" s="4" t="s">
        <v>890</v>
      </c>
      <c r="C329" s="8">
        <v>455</v>
      </c>
      <c r="D329" s="10" t="s">
        <v>1632</v>
      </c>
      <c r="E329" s="7">
        <f t="shared" si="11"/>
        <v>-25</v>
      </c>
    </row>
    <row r="330" spans="1:5" ht="15">
      <c r="A330" s="4" t="s">
        <v>891</v>
      </c>
      <c r="B330" s="4" t="s">
        <v>278</v>
      </c>
      <c r="C330" s="8">
        <v>495</v>
      </c>
      <c r="D330" s="10" t="s">
        <v>1710</v>
      </c>
      <c r="E330" s="7">
        <f t="shared" si="11"/>
        <v>15</v>
      </c>
    </row>
    <row r="331" spans="1:5" ht="15">
      <c r="A331" s="4" t="s">
        <v>892</v>
      </c>
      <c r="B331" s="4" t="s">
        <v>840</v>
      </c>
      <c r="C331" s="8">
        <v>515</v>
      </c>
      <c r="D331" s="10" t="s">
        <v>1710</v>
      </c>
      <c r="E331" s="7">
        <f t="shared" si="11"/>
        <v>-5</v>
      </c>
    </row>
    <row r="332" spans="1:5" ht="15">
      <c r="A332" s="4" t="s">
        <v>893</v>
      </c>
      <c r="B332" s="4" t="s">
        <v>256</v>
      </c>
      <c r="C332" s="8">
        <v>470</v>
      </c>
      <c r="D332" s="10" t="s">
        <v>1637</v>
      </c>
      <c r="E332" s="7">
        <f t="shared" si="11"/>
        <v>5</v>
      </c>
    </row>
    <row r="333" spans="1:5" ht="15">
      <c r="A333" s="4" t="s">
        <v>894</v>
      </c>
      <c r="B333" s="4" t="s">
        <v>895</v>
      </c>
      <c r="C333" s="8">
        <v>560</v>
      </c>
      <c r="D333" s="10" t="s">
        <v>1696</v>
      </c>
      <c r="E333" s="7">
        <f t="shared" si="11"/>
        <v>15</v>
      </c>
    </row>
    <row r="334" spans="1:5" ht="15">
      <c r="A334" s="4" t="s">
        <v>896</v>
      </c>
      <c r="B334" s="4" t="s">
        <v>897</v>
      </c>
      <c r="C334" s="8">
        <v>465</v>
      </c>
      <c r="D334" s="10" t="s">
        <v>1631</v>
      </c>
      <c r="E334" s="7">
        <f t="shared" si="11"/>
        <v>5</v>
      </c>
    </row>
    <row r="335" spans="1:5" ht="15">
      <c r="A335" s="4" t="s">
        <v>898</v>
      </c>
      <c r="B335" s="4" t="s">
        <v>899</v>
      </c>
      <c r="C335" s="8">
        <v>425</v>
      </c>
      <c r="D335" s="10" t="s">
        <v>1647</v>
      </c>
      <c r="E335" s="7">
        <f t="shared" si="11"/>
        <v>20</v>
      </c>
    </row>
    <row r="336" spans="1:5" ht="15">
      <c r="A336" s="4" t="s">
        <v>900</v>
      </c>
      <c r="B336" s="4" t="s">
        <v>901</v>
      </c>
      <c r="C336" s="8">
        <v>445</v>
      </c>
      <c r="D336" s="10" t="s">
        <v>1647</v>
      </c>
      <c r="E336" s="7">
        <f t="shared" si="11"/>
        <v>0</v>
      </c>
    </row>
    <row r="337" spans="1:5" ht="15">
      <c r="A337" s="4" t="s">
        <v>902</v>
      </c>
      <c r="B337" s="4" t="s">
        <v>274</v>
      </c>
      <c r="C337" s="8">
        <v>490</v>
      </c>
      <c r="D337" s="10" t="s">
        <v>1650</v>
      </c>
      <c r="E337" s="7">
        <f t="shared" si="11"/>
        <v>-5</v>
      </c>
    </row>
    <row r="338" spans="1:5" ht="15">
      <c r="A338" s="4" t="s">
        <v>903</v>
      </c>
      <c r="B338" s="4" t="s">
        <v>904</v>
      </c>
      <c r="C338" s="8">
        <v>530</v>
      </c>
      <c r="D338" s="10" t="s">
        <v>1717</v>
      </c>
      <c r="E338" s="7">
        <f t="shared" si="11"/>
        <v>-5</v>
      </c>
    </row>
    <row r="339" spans="1:5" ht="15">
      <c r="A339" s="4" t="s">
        <v>905</v>
      </c>
      <c r="B339" s="4" t="s">
        <v>906</v>
      </c>
      <c r="C339" s="8">
        <v>375</v>
      </c>
      <c r="D339" s="10" t="s">
        <v>1692</v>
      </c>
      <c r="E339" s="7">
        <f t="shared" si="11"/>
        <v>-15</v>
      </c>
    </row>
    <row r="340" spans="1:5" ht="15">
      <c r="A340" s="4" t="s">
        <v>907</v>
      </c>
      <c r="B340" s="4" t="s">
        <v>908</v>
      </c>
      <c r="C340" s="8">
        <v>395</v>
      </c>
      <c r="D340" s="10" t="s">
        <v>1652</v>
      </c>
      <c r="E340" s="7">
        <f t="shared" si="11"/>
        <v>15</v>
      </c>
    </row>
    <row r="341" spans="1:5" ht="15">
      <c r="A341" s="4" t="s">
        <v>909</v>
      </c>
      <c r="B341" s="4" t="s">
        <v>910</v>
      </c>
      <c r="C341" s="8">
        <v>580</v>
      </c>
      <c r="D341" s="10" t="s">
        <v>1708</v>
      </c>
      <c r="E341" s="7">
        <f>575-580</f>
        <v>-5</v>
      </c>
    </row>
    <row r="342" spans="1:5" ht="15">
      <c r="A342" s="4" t="s">
        <v>911</v>
      </c>
      <c r="B342" s="4" t="s">
        <v>912</v>
      </c>
      <c r="C342" s="8" t="s">
        <v>1715</v>
      </c>
      <c r="D342" s="10" t="s">
        <v>1602</v>
      </c>
      <c r="E342" s="7"/>
    </row>
    <row r="343" spans="1:5" ht="15">
      <c r="A343" s="4" t="s">
        <v>913</v>
      </c>
      <c r="B343" s="4" t="s">
        <v>914</v>
      </c>
      <c r="C343" s="8">
        <v>465</v>
      </c>
      <c r="D343" s="10" t="s">
        <v>1637</v>
      </c>
      <c r="E343" s="7">
        <f>+D343-C343</f>
        <v>10</v>
      </c>
    </row>
    <row r="344" spans="1:5" ht="15">
      <c r="A344" s="4" t="s">
        <v>915</v>
      </c>
      <c r="B344" s="4" t="s">
        <v>768</v>
      </c>
      <c r="C344" s="8" t="s">
        <v>1797</v>
      </c>
      <c r="D344" s="10" t="s">
        <v>1718</v>
      </c>
      <c r="E344" s="7">
        <f>736-733</f>
        <v>3</v>
      </c>
    </row>
    <row r="345" spans="1:5" ht="15">
      <c r="A345" s="4" t="s">
        <v>916</v>
      </c>
      <c r="B345" s="4" t="s">
        <v>773</v>
      </c>
      <c r="C345" s="8" t="s">
        <v>1715</v>
      </c>
      <c r="D345" s="10" t="s">
        <v>1602</v>
      </c>
      <c r="E345" s="7"/>
    </row>
    <row r="346" spans="1:5" ht="15">
      <c r="A346" s="4" t="s">
        <v>917</v>
      </c>
      <c r="B346" s="4" t="s">
        <v>918</v>
      </c>
      <c r="C346" s="8">
        <v>550</v>
      </c>
      <c r="D346" s="10" t="s">
        <v>1705</v>
      </c>
      <c r="E346" s="7">
        <f>540-550</f>
        <v>-10</v>
      </c>
    </row>
    <row r="347" spans="1:5" ht="15">
      <c r="A347" s="4" t="s">
        <v>919</v>
      </c>
      <c r="B347" s="4" t="s">
        <v>770</v>
      </c>
      <c r="C347" s="8">
        <v>555</v>
      </c>
      <c r="D347" s="10" t="s">
        <v>1685</v>
      </c>
      <c r="E347" s="7">
        <f>545-555</f>
        <v>-10</v>
      </c>
    </row>
    <row r="348" spans="1:5" ht="15">
      <c r="A348" s="4" t="s">
        <v>920</v>
      </c>
      <c r="B348" s="4" t="s">
        <v>921</v>
      </c>
      <c r="C348" s="8">
        <v>510</v>
      </c>
      <c r="D348" s="10" t="s">
        <v>1710</v>
      </c>
      <c r="E348" s="7">
        <f>+D348-C348</f>
        <v>0</v>
      </c>
    </row>
    <row r="349" spans="1:5" ht="15">
      <c r="A349" s="4" t="s">
        <v>922</v>
      </c>
      <c r="B349" s="4" t="s">
        <v>923</v>
      </c>
      <c r="C349" s="8">
        <v>450</v>
      </c>
      <c r="D349" s="10" t="s">
        <v>1651</v>
      </c>
      <c r="E349" s="7">
        <f>+D349-C349</f>
        <v>-10</v>
      </c>
    </row>
    <row r="350" spans="1:5" ht="15">
      <c r="A350" s="4" t="s">
        <v>924</v>
      </c>
      <c r="B350" s="4" t="s">
        <v>925</v>
      </c>
      <c r="C350" s="8">
        <v>560</v>
      </c>
      <c r="D350" s="10" t="s">
        <v>1702</v>
      </c>
      <c r="E350" s="7">
        <f>+D350-C350</f>
        <v>5</v>
      </c>
    </row>
    <row r="351" spans="1:5" ht="15">
      <c r="A351" s="4" t="s">
        <v>926</v>
      </c>
      <c r="B351" s="4" t="s">
        <v>10</v>
      </c>
      <c r="C351" s="8">
        <v>425</v>
      </c>
      <c r="D351" s="10" t="s">
        <v>1653</v>
      </c>
      <c r="E351" s="7">
        <f>+D351-C351</f>
        <v>-10</v>
      </c>
    </row>
    <row r="352" spans="1:5" ht="15">
      <c r="A352" s="4" t="s">
        <v>927</v>
      </c>
      <c r="B352" s="4" t="s">
        <v>296</v>
      </c>
      <c r="C352" s="8">
        <v>495</v>
      </c>
      <c r="D352" s="10" t="s">
        <v>1656</v>
      </c>
      <c r="E352" s="7">
        <f>+D352-C352</f>
        <v>0</v>
      </c>
    </row>
    <row r="353" spans="1:5" ht="15">
      <c r="A353" s="4" t="s">
        <v>928</v>
      </c>
      <c r="B353" s="4" t="s">
        <v>308</v>
      </c>
      <c r="C353" s="8">
        <v>475</v>
      </c>
      <c r="D353" s="10" t="s">
        <v>1719</v>
      </c>
      <c r="E353" s="7">
        <f>465-475</f>
        <v>-10</v>
      </c>
    </row>
    <row r="354" spans="1:5" ht="15">
      <c r="A354" s="4" t="s">
        <v>929</v>
      </c>
      <c r="B354" s="4" t="s">
        <v>14</v>
      </c>
      <c r="C354" s="8">
        <v>415</v>
      </c>
      <c r="D354" s="10" t="s">
        <v>1632</v>
      </c>
      <c r="E354" s="7">
        <f>+D354-C354</f>
        <v>15</v>
      </c>
    </row>
    <row r="355" spans="1:5" ht="15">
      <c r="A355" s="4" t="s">
        <v>930</v>
      </c>
      <c r="B355" s="4" t="s">
        <v>12</v>
      </c>
      <c r="C355" s="8" t="s">
        <v>1798</v>
      </c>
      <c r="D355" s="10" t="s">
        <v>1602</v>
      </c>
      <c r="E355" s="7"/>
    </row>
    <row r="356" spans="1:5" ht="15">
      <c r="A356" s="4" t="s">
        <v>931</v>
      </c>
      <c r="B356" s="4" t="s">
        <v>298</v>
      </c>
      <c r="C356" s="8" t="s">
        <v>1715</v>
      </c>
      <c r="D356" s="10" t="s">
        <v>1602</v>
      </c>
      <c r="E356" s="7"/>
    </row>
    <row r="357" spans="1:5" ht="15">
      <c r="A357" s="4" t="s">
        <v>932</v>
      </c>
      <c r="B357" s="4" t="s">
        <v>310</v>
      </c>
      <c r="C357" s="8" t="s">
        <v>1715</v>
      </c>
      <c r="D357" s="10" t="s">
        <v>1602</v>
      </c>
      <c r="E357" s="7"/>
    </row>
    <row r="358" spans="1:5" ht="15">
      <c r="A358" s="4" t="s">
        <v>933</v>
      </c>
      <c r="B358" s="4" t="s">
        <v>16</v>
      </c>
      <c r="C358" s="8"/>
      <c r="D358" s="10" t="s">
        <v>1602</v>
      </c>
      <c r="E358" s="7"/>
    </row>
    <row r="359" spans="1:5" ht="15">
      <c r="A359" s="4" t="s">
        <v>934</v>
      </c>
      <c r="B359" s="4" t="s">
        <v>935</v>
      </c>
      <c r="C359" s="8">
        <v>340</v>
      </c>
      <c r="D359" s="10" t="s">
        <v>1720</v>
      </c>
      <c r="E359" s="7">
        <f aca="true" t="shared" si="12" ref="E359:E366">+D359-C359</f>
        <v>-5</v>
      </c>
    </row>
    <row r="360" spans="1:5" ht="15">
      <c r="A360" s="4" t="s">
        <v>936</v>
      </c>
      <c r="B360" s="4" t="s">
        <v>937</v>
      </c>
      <c r="C360" s="8">
        <v>340</v>
      </c>
      <c r="D360" s="10" t="s">
        <v>1720</v>
      </c>
      <c r="E360" s="7">
        <f t="shared" si="12"/>
        <v>-5</v>
      </c>
    </row>
    <row r="361" spans="1:5" ht="15">
      <c r="A361" s="4" t="s">
        <v>938</v>
      </c>
      <c r="B361" s="4" t="s">
        <v>939</v>
      </c>
      <c r="C361" s="8">
        <v>470</v>
      </c>
      <c r="D361" s="10" t="s">
        <v>1650</v>
      </c>
      <c r="E361" s="7">
        <f t="shared" si="12"/>
        <v>15</v>
      </c>
    </row>
    <row r="362" spans="1:5" ht="15">
      <c r="A362" s="4" t="s">
        <v>940</v>
      </c>
      <c r="B362" s="4" t="s">
        <v>941</v>
      </c>
      <c r="C362" s="8">
        <v>470</v>
      </c>
      <c r="D362" s="10" t="s">
        <v>1649</v>
      </c>
      <c r="E362" s="7">
        <f t="shared" si="12"/>
        <v>-10</v>
      </c>
    </row>
    <row r="363" spans="1:5" ht="15">
      <c r="A363" s="4" t="s">
        <v>942</v>
      </c>
      <c r="B363" s="4" t="s">
        <v>943</v>
      </c>
      <c r="C363" s="8">
        <v>355</v>
      </c>
      <c r="D363" s="10" t="s">
        <v>1629</v>
      </c>
      <c r="E363" s="7">
        <f t="shared" si="12"/>
        <v>-35</v>
      </c>
    </row>
    <row r="364" spans="1:5" ht="15">
      <c r="A364" s="4" t="s">
        <v>944</v>
      </c>
      <c r="B364" s="4" t="s">
        <v>945</v>
      </c>
      <c r="C364" s="8">
        <v>430</v>
      </c>
      <c r="D364" s="10" t="s">
        <v>1628</v>
      </c>
      <c r="E364" s="7">
        <f t="shared" si="12"/>
        <v>-5</v>
      </c>
    </row>
    <row r="365" spans="1:5" ht="15">
      <c r="A365" s="4" t="s">
        <v>946</v>
      </c>
      <c r="B365" s="4" t="s">
        <v>947</v>
      </c>
      <c r="C365" s="8">
        <v>345</v>
      </c>
      <c r="D365" s="10" t="s">
        <v>1648</v>
      </c>
      <c r="E365" s="7">
        <f t="shared" si="12"/>
        <v>30</v>
      </c>
    </row>
    <row r="366" spans="1:5" ht="15">
      <c r="A366" s="4" t="s">
        <v>948</v>
      </c>
      <c r="B366" s="4" t="s">
        <v>776</v>
      </c>
      <c r="C366" s="8">
        <v>420</v>
      </c>
      <c r="D366" s="10" t="s">
        <v>1646</v>
      </c>
      <c r="E366" s="7">
        <f t="shared" si="12"/>
        <v>15</v>
      </c>
    </row>
    <row r="367" spans="1:5" ht="15">
      <c r="A367" s="4" t="s">
        <v>949</v>
      </c>
      <c r="B367" s="4" t="s">
        <v>574</v>
      </c>
      <c r="C367" s="8" t="s">
        <v>1799</v>
      </c>
      <c r="D367" s="10" t="s">
        <v>1721</v>
      </c>
      <c r="E367" s="7"/>
    </row>
    <row r="368" spans="1:5" ht="15">
      <c r="A368" s="4" t="s">
        <v>950</v>
      </c>
      <c r="B368" s="4" t="s">
        <v>355</v>
      </c>
      <c r="C368" s="8">
        <v>515</v>
      </c>
      <c r="D368" s="10" t="s">
        <v>1657</v>
      </c>
      <c r="E368" s="7">
        <f aca="true" t="shared" si="13" ref="E368:E375">+D368-C368</f>
        <v>0</v>
      </c>
    </row>
    <row r="369" spans="1:5" ht="15">
      <c r="A369" s="4" t="s">
        <v>951</v>
      </c>
      <c r="B369" s="4" t="s">
        <v>952</v>
      </c>
      <c r="C369" s="8">
        <v>475</v>
      </c>
      <c r="D369" s="10" t="s">
        <v>1649</v>
      </c>
      <c r="E369" s="7">
        <f t="shared" si="13"/>
        <v>-15</v>
      </c>
    </row>
    <row r="370" spans="1:5" ht="15">
      <c r="A370" s="4" t="s">
        <v>953</v>
      </c>
      <c r="B370" s="4" t="s">
        <v>194</v>
      </c>
      <c r="C370" s="8">
        <v>405</v>
      </c>
      <c r="D370" s="10" t="s">
        <v>1645</v>
      </c>
      <c r="E370" s="7">
        <f t="shared" si="13"/>
        <v>15</v>
      </c>
    </row>
    <row r="371" spans="1:5" ht="15">
      <c r="A371" s="4" t="s">
        <v>954</v>
      </c>
      <c r="B371" s="4" t="s">
        <v>246</v>
      </c>
      <c r="C371" s="8">
        <v>510</v>
      </c>
      <c r="D371" s="10" t="s">
        <v>1722</v>
      </c>
      <c r="E371" s="7">
        <f t="shared" si="13"/>
        <v>10</v>
      </c>
    </row>
    <row r="372" spans="1:5" ht="15">
      <c r="A372" s="4" t="s">
        <v>955</v>
      </c>
      <c r="B372" s="4" t="s">
        <v>32</v>
      </c>
      <c r="C372" s="8">
        <v>520</v>
      </c>
      <c r="D372" s="10" t="s">
        <v>1723</v>
      </c>
      <c r="E372" s="7">
        <f t="shared" si="13"/>
        <v>10</v>
      </c>
    </row>
    <row r="373" spans="1:5" ht="15">
      <c r="A373" s="4" t="s">
        <v>956</v>
      </c>
      <c r="B373" s="4" t="s">
        <v>957</v>
      </c>
      <c r="C373" s="8">
        <v>560</v>
      </c>
      <c r="D373" s="10" t="s">
        <v>1694</v>
      </c>
      <c r="E373" s="7">
        <f t="shared" si="13"/>
        <v>-10</v>
      </c>
    </row>
    <row r="374" spans="1:5" ht="15">
      <c r="A374" s="4" t="s">
        <v>958</v>
      </c>
      <c r="B374" s="4" t="s">
        <v>226</v>
      </c>
      <c r="C374" s="8">
        <v>490</v>
      </c>
      <c r="D374" s="10" t="s">
        <v>1636</v>
      </c>
      <c r="E374" s="7">
        <f t="shared" si="13"/>
        <v>10</v>
      </c>
    </row>
    <row r="375" spans="1:5" ht="15">
      <c r="A375" s="4" t="s">
        <v>959</v>
      </c>
      <c r="B375" s="4" t="s">
        <v>960</v>
      </c>
      <c r="C375" s="8">
        <v>510</v>
      </c>
      <c r="D375" s="10" t="s">
        <v>1657</v>
      </c>
      <c r="E375" s="7">
        <f t="shared" si="13"/>
        <v>5</v>
      </c>
    </row>
    <row r="376" spans="1:5" ht="15">
      <c r="A376" s="4" t="s">
        <v>961</v>
      </c>
      <c r="B376" s="4" t="s">
        <v>962</v>
      </c>
      <c r="C376" s="8"/>
      <c r="D376" s="10" t="s">
        <v>1704</v>
      </c>
      <c r="E376" s="7"/>
    </row>
    <row r="377" spans="1:5" ht="15">
      <c r="A377" s="4" t="s">
        <v>483</v>
      </c>
      <c r="B377" s="4" t="s">
        <v>484</v>
      </c>
      <c r="C377" s="8">
        <v>405</v>
      </c>
      <c r="D377" s="10">
        <v>415</v>
      </c>
      <c r="E377" s="7">
        <f>+D377-C377</f>
        <v>10</v>
      </c>
    </row>
    <row r="378" spans="1:5" ht="15">
      <c r="A378" s="4" t="s">
        <v>485</v>
      </c>
      <c r="B378" s="4" t="s">
        <v>486</v>
      </c>
      <c r="C378" s="8">
        <v>382</v>
      </c>
      <c r="D378" s="10">
        <v>506</v>
      </c>
      <c r="E378" s="7">
        <f>+D378-C378</f>
        <v>124</v>
      </c>
    </row>
    <row r="379" spans="1:5" ht="15">
      <c r="A379" s="4" t="s">
        <v>487</v>
      </c>
      <c r="B379" s="4" t="s">
        <v>488</v>
      </c>
      <c r="C379" s="8">
        <v>370</v>
      </c>
      <c r="D379" s="10">
        <v>390</v>
      </c>
      <c r="E379" s="7">
        <f>+D379-C379</f>
        <v>20</v>
      </c>
    </row>
    <row r="380" spans="1:5" ht="15">
      <c r="A380" s="4" t="s">
        <v>489</v>
      </c>
      <c r="B380" s="4" t="s">
        <v>490</v>
      </c>
      <c r="C380" s="8">
        <v>275</v>
      </c>
      <c r="D380" s="10">
        <v>275</v>
      </c>
      <c r="E380" s="7">
        <f>+D380-C380</f>
        <v>0</v>
      </c>
    </row>
    <row r="381" spans="1:5" ht="15">
      <c r="A381" s="4" t="s">
        <v>491</v>
      </c>
      <c r="B381" s="4" t="s">
        <v>492</v>
      </c>
      <c r="D381" s="10">
        <v>380</v>
      </c>
      <c r="E381" s="7"/>
    </row>
    <row r="382" spans="1:5" ht="15">
      <c r="A382" s="4" t="s">
        <v>493</v>
      </c>
      <c r="B382" s="4" t="s">
        <v>494</v>
      </c>
      <c r="C382" s="8">
        <v>450</v>
      </c>
      <c r="D382" s="10">
        <v>465</v>
      </c>
      <c r="E382" s="7">
        <f>+D382-C382</f>
        <v>15</v>
      </c>
    </row>
    <row r="383" spans="1:5" ht="15">
      <c r="A383" s="4" t="s">
        <v>495</v>
      </c>
      <c r="B383" s="4" t="s">
        <v>496</v>
      </c>
      <c r="C383" s="8" t="s">
        <v>1800</v>
      </c>
      <c r="D383" s="10" t="s">
        <v>1664</v>
      </c>
      <c r="E383" s="7">
        <f>590-590</f>
        <v>0</v>
      </c>
    </row>
    <row r="384" spans="1:5" ht="15">
      <c r="A384" s="4" t="s">
        <v>497</v>
      </c>
      <c r="B384" s="4" t="s">
        <v>498</v>
      </c>
      <c r="C384" s="8">
        <v>280</v>
      </c>
      <c r="D384" s="10">
        <v>280</v>
      </c>
      <c r="E384" s="7">
        <f aca="true" t="shared" si="14" ref="E384:E397">+D384-C384</f>
        <v>0</v>
      </c>
    </row>
    <row r="385" spans="1:5" ht="15">
      <c r="A385" s="4" t="s">
        <v>499</v>
      </c>
      <c r="B385" s="4" t="s">
        <v>500</v>
      </c>
      <c r="C385" s="8">
        <v>320</v>
      </c>
      <c r="D385" s="10">
        <v>330</v>
      </c>
      <c r="E385" s="7">
        <f t="shared" si="14"/>
        <v>10</v>
      </c>
    </row>
    <row r="386" spans="1:5" ht="15">
      <c r="A386" s="4" t="s">
        <v>501</v>
      </c>
      <c r="B386" s="4" t="s">
        <v>502</v>
      </c>
      <c r="C386" s="8">
        <v>320</v>
      </c>
      <c r="D386" s="10">
        <v>330</v>
      </c>
      <c r="E386" s="7">
        <f t="shared" si="14"/>
        <v>10</v>
      </c>
    </row>
    <row r="387" spans="1:5" ht="15">
      <c r="A387" s="4" t="s">
        <v>503</v>
      </c>
      <c r="B387" s="4" t="s">
        <v>504</v>
      </c>
      <c r="C387" s="8">
        <v>315</v>
      </c>
      <c r="D387" s="10">
        <v>315</v>
      </c>
      <c r="E387" s="7">
        <f t="shared" si="14"/>
        <v>0</v>
      </c>
    </row>
    <row r="388" spans="1:5" ht="15">
      <c r="A388" s="4" t="s">
        <v>505</v>
      </c>
      <c r="B388" s="4" t="s">
        <v>180</v>
      </c>
      <c r="C388" s="8">
        <v>300</v>
      </c>
      <c r="D388" s="10">
        <v>315</v>
      </c>
      <c r="E388" s="7">
        <f t="shared" si="14"/>
        <v>15</v>
      </c>
    </row>
    <row r="389" spans="1:5" ht="15">
      <c r="A389" s="4" t="s">
        <v>506</v>
      </c>
      <c r="B389" s="4" t="s">
        <v>80</v>
      </c>
      <c r="C389" s="8">
        <v>300</v>
      </c>
      <c r="D389" s="10">
        <v>335</v>
      </c>
      <c r="E389" s="7">
        <f t="shared" si="14"/>
        <v>35</v>
      </c>
    </row>
    <row r="390" spans="1:5" ht="15">
      <c r="A390" s="4" t="s">
        <v>507</v>
      </c>
      <c r="B390" s="4" t="s">
        <v>508</v>
      </c>
      <c r="C390" s="8">
        <v>435</v>
      </c>
      <c r="D390" s="10">
        <v>460</v>
      </c>
      <c r="E390" s="7">
        <f t="shared" si="14"/>
        <v>25</v>
      </c>
    </row>
    <row r="391" spans="1:5" ht="15">
      <c r="A391" s="4" t="s">
        <v>509</v>
      </c>
      <c r="B391" s="4" t="s">
        <v>510</v>
      </c>
      <c r="C391" s="8">
        <v>345</v>
      </c>
      <c r="D391" s="10">
        <v>325</v>
      </c>
      <c r="E391" s="7">
        <f t="shared" si="14"/>
        <v>-20</v>
      </c>
    </row>
    <row r="392" spans="1:5" ht="15">
      <c r="A392" s="4" t="s">
        <v>511</v>
      </c>
      <c r="B392" s="4" t="s">
        <v>512</v>
      </c>
      <c r="C392" s="8">
        <v>500</v>
      </c>
      <c r="D392" s="10">
        <v>500</v>
      </c>
      <c r="E392" s="7">
        <f t="shared" si="14"/>
        <v>0</v>
      </c>
    </row>
    <row r="393" spans="1:5" ht="15">
      <c r="A393" s="4" t="s">
        <v>513</v>
      </c>
      <c r="B393" s="4" t="s">
        <v>266</v>
      </c>
      <c r="C393" s="8">
        <v>300</v>
      </c>
      <c r="D393" s="10">
        <v>300</v>
      </c>
      <c r="E393" s="7">
        <f t="shared" si="14"/>
        <v>0</v>
      </c>
    </row>
    <row r="394" spans="1:5" ht="15">
      <c r="A394" s="4" t="s">
        <v>514</v>
      </c>
      <c r="B394" s="4" t="s">
        <v>329</v>
      </c>
      <c r="C394" s="8">
        <v>370</v>
      </c>
      <c r="D394" s="10">
        <v>355</v>
      </c>
      <c r="E394" s="7">
        <f t="shared" si="14"/>
        <v>-15</v>
      </c>
    </row>
    <row r="395" spans="1:5" ht="15">
      <c r="A395" s="4" t="s">
        <v>515</v>
      </c>
      <c r="B395" s="4" t="s">
        <v>516</v>
      </c>
      <c r="C395" s="8">
        <v>280</v>
      </c>
      <c r="D395" s="10">
        <v>285</v>
      </c>
      <c r="E395" s="7">
        <f t="shared" si="14"/>
        <v>5</v>
      </c>
    </row>
    <row r="396" spans="1:5" ht="15">
      <c r="A396" s="4" t="s">
        <v>517</v>
      </c>
      <c r="B396" s="4" t="s">
        <v>518</v>
      </c>
      <c r="C396" s="8">
        <v>335</v>
      </c>
      <c r="D396" s="10">
        <v>340</v>
      </c>
      <c r="E396" s="7">
        <f t="shared" si="14"/>
        <v>5</v>
      </c>
    </row>
    <row r="397" spans="1:5" ht="15">
      <c r="A397" s="4" t="s">
        <v>519</v>
      </c>
      <c r="B397" s="4" t="s">
        <v>520</v>
      </c>
      <c r="C397" s="8">
        <v>315</v>
      </c>
      <c r="D397" s="10">
        <v>345</v>
      </c>
      <c r="E397" s="7">
        <f t="shared" si="14"/>
        <v>30</v>
      </c>
    </row>
    <row r="398" spans="1:5" ht="15">
      <c r="A398" s="4" t="s">
        <v>521</v>
      </c>
      <c r="B398" s="4" t="s">
        <v>522</v>
      </c>
      <c r="C398" s="8">
        <v>555</v>
      </c>
      <c r="D398" s="10" t="s">
        <v>1665</v>
      </c>
      <c r="E398" s="7">
        <f>560-555</f>
        <v>5</v>
      </c>
    </row>
    <row r="399" spans="1:5" ht="15">
      <c r="A399" s="4" t="s">
        <v>523</v>
      </c>
      <c r="B399" s="4" t="s">
        <v>524</v>
      </c>
      <c r="C399" s="8">
        <v>505</v>
      </c>
      <c r="D399" s="10">
        <v>480</v>
      </c>
      <c r="E399" s="7">
        <f aca="true" t="shared" si="15" ref="E399:E425">+D399-C399</f>
        <v>-25</v>
      </c>
    </row>
    <row r="400" spans="1:5" ht="15">
      <c r="A400" s="4" t="s">
        <v>525</v>
      </c>
      <c r="B400" s="4" t="s">
        <v>526</v>
      </c>
      <c r="C400" s="8">
        <v>380</v>
      </c>
      <c r="D400" s="10">
        <v>405</v>
      </c>
      <c r="E400" s="7">
        <f t="shared" si="15"/>
        <v>25</v>
      </c>
    </row>
    <row r="401" spans="1:5" ht="15">
      <c r="A401" s="4" t="s">
        <v>527</v>
      </c>
      <c r="B401" s="4" t="s">
        <v>528</v>
      </c>
      <c r="C401" s="8">
        <v>350</v>
      </c>
      <c r="D401" s="10">
        <v>325</v>
      </c>
      <c r="E401" s="7">
        <f t="shared" si="15"/>
        <v>-25</v>
      </c>
    </row>
    <row r="402" spans="1:5" ht="15">
      <c r="A402" s="4" t="s">
        <v>529</v>
      </c>
      <c r="B402" s="4" t="s">
        <v>256</v>
      </c>
      <c r="C402" s="8">
        <v>425</v>
      </c>
      <c r="D402" s="10">
        <v>425</v>
      </c>
      <c r="E402" s="7">
        <f t="shared" si="15"/>
        <v>0</v>
      </c>
    </row>
    <row r="403" spans="1:5" ht="15">
      <c r="A403" s="4" t="s">
        <v>530</v>
      </c>
      <c r="B403" s="4" t="s">
        <v>531</v>
      </c>
      <c r="C403" s="8">
        <v>460</v>
      </c>
      <c r="D403" s="10">
        <v>465</v>
      </c>
      <c r="E403" s="7">
        <f t="shared" si="15"/>
        <v>5</v>
      </c>
    </row>
    <row r="404" spans="1:5" ht="15">
      <c r="A404" s="4" t="s">
        <v>532</v>
      </c>
      <c r="B404" s="4" t="s">
        <v>533</v>
      </c>
      <c r="C404" s="8">
        <v>310</v>
      </c>
      <c r="D404" s="10">
        <v>330</v>
      </c>
      <c r="E404" s="7">
        <f t="shared" si="15"/>
        <v>20</v>
      </c>
    </row>
    <row r="405" spans="1:5" ht="15">
      <c r="A405" s="4" t="s">
        <v>534</v>
      </c>
      <c r="B405" s="4" t="s">
        <v>535</v>
      </c>
      <c r="C405" s="8">
        <v>375</v>
      </c>
      <c r="D405" s="10">
        <v>365</v>
      </c>
      <c r="E405" s="7">
        <f t="shared" si="15"/>
        <v>-10</v>
      </c>
    </row>
    <row r="406" spans="1:5" ht="15">
      <c r="A406" s="4" t="s">
        <v>536</v>
      </c>
      <c r="B406" s="4" t="s">
        <v>537</v>
      </c>
      <c r="C406" s="8">
        <v>405</v>
      </c>
      <c r="D406" s="10">
        <v>380</v>
      </c>
      <c r="E406" s="7">
        <f t="shared" si="15"/>
        <v>-25</v>
      </c>
    </row>
    <row r="407" spans="1:5" ht="15">
      <c r="A407" s="4" t="s">
        <v>538</v>
      </c>
      <c r="B407" s="4" t="s">
        <v>32</v>
      </c>
      <c r="C407" s="8">
        <v>450</v>
      </c>
      <c r="D407" s="10">
        <v>465</v>
      </c>
      <c r="E407" s="7">
        <f t="shared" si="15"/>
        <v>15</v>
      </c>
    </row>
    <row r="408" spans="1:5" ht="15">
      <c r="A408" s="4" t="s">
        <v>539</v>
      </c>
      <c r="B408" s="4" t="s">
        <v>166</v>
      </c>
      <c r="C408" s="8">
        <v>400</v>
      </c>
      <c r="D408" s="10">
        <v>410</v>
      </c>
      <c r="E408" s="7">
        <f t="shared" si="15"/>
        <v>10</v>
      </c>
    </row>
    <row r="409" spans="1:5" ht="15">
      <c r="A409" s="4" t="s">
        <v>540</v>
      </c>
      <c r="B409" s="4" t="s">
        <v>541</v>
      </c>
      <c r="C409" s="8">
        <v>330</v>
      </c>
      <c r="D409" s="10">
        <v>330</v>
      </c>
      <c r="E409" s="7">
        <f t="shared" si="15"/>
        <v>0</v>
      </c>
    </row>
    <row r="410" spans="1:5" ht="15">
      <c r="A410" s="4" t="s">
        <v>542</v>
      </c>
      <c r="B410" s="4" t="s">
        <v>543</v>
      </c>
      <c r="C410" s="8">
        <v>365</v>
      </c>
      <c r="D410" s="10">
        <v>380</v>
      </c>
      <c r="E410" s="7">
        <f t="shared" si="15"/>
        <v>15</v>
      </c>
    </row>
    <row r="411" spans="1:5" ht="15">
      <c r="A411" s="4" t="s">
        <v>544</v>
      </c>
      <c r="B411" s="4" t="s">
        <v>545</v>
      </c>
      <c r="C411" s="8">
        <v>300</v>
      </c>
      <c r="D411" s="10">
        <v>300</v>
      </c>
      <c r="E411" s="7">
        <f t="shared" si="15"/>
        <v>0</v>
      </c>
    </row>
    <row r="412" spans="1:5" ht="15">
      <c r="A412" s="4" t="s">
        <v>546</v>
      </c>
      <c r="B412" s="4" t="s">
        <v>547</v>
      </c>
      <c r="C412" s="8">
        <v>430</v>
      </c>
      <c r="D412" s="10">
        <v>445</v>
      </c>
      <c r="E412" s="7">
        <f t="shared" si="15"/>
        <v>15</v>
      </c>
    </row>
    <row r="413" spans="1:5" ht="15">
      <c r="A413" s="4" t="s">
        <v>548</v>
      </c>
      <c r="B413" s="4" t="s">
        <v>345</v>
      </c>
      <c r="C413" s="8">
        <v>425</v>
      </c>
      <c r="D413" s="10">
        <v>440</v>
      </c>
      <c r="E413" s="7">
        <f t="shared" si="15"/>
        <v>15</v>
      </c>
    </row>
    <row r="414" spans="1:5" ht="15">
      <c r="A414" s="4" t="s">
        <v>549</v>
      </c>
      <c r="B414" s="4" t="s">
        <v>550</v>
      </c>
      <c r="C414" s="8">
        <v>370</v>
      </c>
      <c r="D414" s="10">
        <v>385</v>
      </c>
      <c r="E414" s="7">
        <f t="shared" si="15"/>
        <v>15</v>
      </c>
    </row>
    <row r="415" spans="1:5" ht="15">
      <c r="A415" s="4" t="s">
        <v>551</v>
      </c>
      <c r="B415" s="4" t="s">
        <v>552</v>
      </c>
      <c r="C415" s="8">
        <v>410</v>
      </c>
      <c r="D415" s="10">
        <v>440</v>
      </c>
      <c r="E415" s="7">
        <f t="shared" si="15"/>
        <v>30</v>
      </c>
    </row>
    <row r="416" spans="1:5" ht="15">
      <c r="A416" s="4" t="s">
        <v>553</v>
      </c>
      <c r="B416" s="4" t="s">
        <v>554</v>
      </c>
      <c r="C416" s="8">
        <v>300</v>
      </c>
      <c r="D416" s="10">
        <v>310</v>
      </c>
      <c r="E416" s="7">
        <f t="shared" si="15"/>
        <v>10</v>
      </c>
    </row>
    <row r="417" spans="1:5" ht="15">
      <c r="A417" s="4" t="s">
        <v>555</v>
      </c>
      <c r="B417" s="4" t="s">
        <v>556</v>
      </c>
      <c r="C417" s="8">
        <v>385</v>
      </c>
      <c r="D417" s="10">
        <v>350</v>
      </c>
      <c r="E417" s="7">
        <f t="shared" si="15"/>
        <v>-35</v>
      </c>
    </row>
    <row r="418" spans="1:5" ht="15">
      <c r="A418" s="4" t="s">
        <v>557</v>
      </c>
      <c r="B418" s="4" t="s">
        <v>558</v>
      </c>
      <c r="C418" s="8">
        <v>290</v>
      </c>
      <c r="D418" s="10">
        <v>295</v>
      </c>
      <c r="E418" s="7">
        <f t="shared" si="15"/>
        <v>5</v>
      </c>
    </row>
    <row r="419" spans="1:5" ht="15">
      <c r="A419" s="4" t="s">
        <v>559</v>
      </c>
      <c r="B419" s="4" t="s">
        <v>560</v>
      </c>
      <c r="C419" s="8">
        <v>380</v>
      </c>
      <c r="D419" s="10">
        <v>370</v>
      </c>
      <c r="E419" s="7">
        <f t="shared" si="15"/>
        <v>-10</v>
      </c>
    </row>
    <row r="420" spans="1:5" ht="15">
      <c r="A420" s="4" t="s">
        <v>561</v>
      </c>
      <c r="B420" s="4" t="s">
        <v>562</v>
      </c>
      <c r="C420" s="8">
        <v>330</v>
      </c>
      <c r="D420" s="10">
        <v>310</v>
      </c>
      <c r="E420" s="7">
        <f t="shared" si="15"/>
        <v>-20</v>
      </c>
    </row>
    <row r="421" spans="1:5" ht="15">
      <c r="A421" s="4" t="s">
        <v>563</v>
      </c>
      <c r="B421" s="4" t="s">
        <v>564</v>
      </c>
      <c r="C421" s="8">
        <v>300</v>
      </c>
      <c r="D421" s="10">
        <v>290</v>
      </c>
      <c r="E421" s="7">
        <f t="shared" si="15"/>
        <v>-10</v>
      </c>
    </row>
    <row r="422" spans="1:5" ht="15">
      <c r="A422" s="4" t="s">
        <v>565</v>
      </c>
      <c r="B422" s="4" t="s">
        <v>566</v>
      </c>
      <c r="C422" s="8">
        <v>415</v>
      </c>
      <c r="D422" s="10">
        <v>430</v>
      </c>
      <c r="E422" s="7">
        <f t="shared" si="15"/>
        <v>15</v>
      </c>
    </row>
    <row r="423" spans="1:5" ht="15">
      <c r="A423" s="4" t="s">
        <v>567</v>
      </c>
      <c r="B423" s="4" t="s">
        <v>568</v>
      </c>
      <c r="C423" s="8">
        <v>365</v>
      </c>
      <c r="D423" s="10">
        <v>410</v>
      </c>
      <c r="E423" s="7">
        <f t="shared" si="15"/>
        <v>45</v>
      </c>
    </row>
    <row r="424" spans="1:5" ht="15">
      <c r="A424" s="4" t="s">
        <v>569</v>
      </c>
      <c r="B424" s="4" t="s">
        <v>570</v>
      </c>
      <c r="C424" s="8">
        <v>395</v>
      </c>
      <c r="D424" s="10">
        <v>395</v>
      </c>
      <c r="E424" s="7">
        <f t="shared" si="15"/>
        <v>0</v>
      </c>
    </row>
    <row r="425" spans="1:5" ht="15">
      <c r="A425" s="4" t="s">
        <v>571</v>
      </c>
      <c r="B425" s="4" t="s">
        <v>572</v>
      </c>
      <c r="C425" s="8">
        <v>315</v>
      </c>
      <c r="D425" s="10">
        <v>340</v>
      </c>
      <c r="E425" s="7">
        <f t="shared" si="15"/>
        <v>25</v>
      </c>
    </row>
    <row r="426" spans="1:5" ht="15">
      <c r="A426" s="4" t="s">
        <v>573</v>
      </c>
      <c r="B426" s="4" t="s">
        <v>574</v>
      </c>
      <c r="C426" s="8" t="s">
        <v>1801</v>
      </c>
      <c r="D426" s="10" t="s">
        <v>1666</v>
      </c>
      <c r="E426" s="7">
        <f>423-318</f>
        <v>105</v>
      </c>
    </row>
    <row r="427" spans="1:5" ht="15">
      <c r="A427" s="4" t="s">
        <v>575</v>
      </c>
      <c r="B427" s="4" t="s">
        <v>576</v>
      </c>
      <c r="C427" s="8">
        <v>455</v>
      </c>
      <c r="D427" s="10">
        <v>430</v>
      </c>
      <c r="E427" s="7">
        <f>+D427-C427</f>
        <v>-25</v>
      </c>
    </row>
    <row r="428" spans="1:5" ht="15">
      <c r="A428" s="4" t="s">
        <v>577</v>
      </c>
      <c r="B428" s="4" t="s">
        <v>578</v>
      </c>
      <c r="C428" s="8">
        <v>450</v>
      </c>
      <c r="D428" s="10">
        <v>405</v>
      </c>
      <c r="E428" s="7">
        <f>+D428-C428</f>
        <v>-45</v>
      </c>
    </row>
    <row r="429" spans="1:5" ht="15">
      <c r="A429" s="4" t="s">
        <v>579</v>
      </c>
      <c r="B429" s="4" t="s">
        <v>580</v>
      </c>
      <c r="C429" s="8" t="s">
        <v>1802</v>
      </c>
      <c r="D429" s="10" t="s">
        <v>1667</v>
      </c>
      <c r="E429" s="7">
        <f>860-860</f>
        <v>0</v>
      </c>
    </row>
    <row r="430" spans="1:5" ht="15">
      <c r="A430" s="4" t="s">
        <v>581</v>
      </c>
      <c r="B430" s="4" t="s">
        <v>582</v>
      </c>
      <c r="C430" s="8"/>
      <c r="D430" s="10">
        <v>375</v>
      </c>
      <c r="E430" s="7"/>
    </row>
    <row r="431" spans="1:5" ht="15">
      <c r="A431" s="4" t="s">
        <v>583</v>
      </c>
      <c r="B431" s="4" t="s">
        <v>584</v>
      </c>
      <c r="C431" s="8">
        <v>320</v>
      </c>
      <c r="D431" s="10">
        <v>330</v>
      </c>
      <c r="E431" s="7">
        <f>+D431-C431</f>
        <v>10</v>
      </c>
    </row>
    <row r="432" spans="1:5" ht="15">
      <c r="A432" s="4" t="s">
        <v>585</v>
      </c>
      <c r="B432" s="4" t="s">
        <v>586</v>
      </c>
      <c r="C432" s="8">
        <v>315</v>
      </c>
      <c r="D432" s="10">
        <v>315</v>
      </c>
      <c r="E432" s="7">
        <f>+D432-C432</f>
        <v>0</v>
      </c>
    </row>
    <row r="433" spans="1:5" ht="15">
      <c r="A433" s="4" t="s">
        <v>587</v>
      </c>
      <c r="B433" s="4" t="s">
        <v>588</v>
      </c>
      <c r="C433" s="8">
        <v>300</v>
      </c>
      <c r="D433" s="10">
        <v>315</v>
      </c>
      <c r="E433" s="7">
        <f>+D433-C433</f>
        <v>15</v>
      </c>
    </row>
    <row r="434" spans="1:5" ht="15">
      <c r="A434" s="4" t="s">
        <v>589</v>
      </c>
      <c r="B434" s="4" t="s">
        <v>590</v>
      </c>
      <c r="C434" s="8">
        <v>300</v>
      </c>
      <c r="D434" s="10">
        <v>345</v>
      </c>
      <c r="E434" s="7">
        <f>+D434-C434</f>
        <v>45</v>
      </c>
    </row>
    <row r="435" spans="1:5" ht="15">
      <c r="A435" s="4" t="s">
        <v>591</v>
      </c>
      <c r="B435" s="4" t="s">
        <v>592</v>
      </c>
      <c r="C435" s="8" t="s">
        <v>1780</v>
      </c>
      <c r="D435" s="10" t="s">
        <v>1668</v>
      </c>
      <c r="E435" s="7">
        <f>405-450</f>
        <v>-45</v>
      </c>
    </row>
    <row r="436" spans="1:5" ht="15">
      <c r="A436" s="4" t="s">
        <v>593</v>
      </c>
      <c r="B436" s="4" t="s">
        <v>594</v>
      </c>
      <c r="C436" s="8">
        <v>415</v>
      </c>
      <c r="D436" s="10">
        <v>420</v>
      </c>
      <c r="E436" s="7">
        <f>+D436-C436</f>
        <v>5</v>
      </c>
    </row>
    <row r="437" spans="1:5" ht="15">
      <c r="A437" s="4" t="s">
        <v>595</v>
      </c>
      <c r="B437" s="4" t="s">
        <v>596</v>
      </c>
      <c r="C437" s="8">
        <v>315</v>
      </c>
      <c r="D437" s="10">
        <v>340</v>
      </c>
      <c r="E437" s="7">
        <f>+D437-C437</f>
        <v>25</v>
      </c>
    </row>
    <row r="438" spans="1:5" ht="15">
      <c r="A438" s="4" t="s">
        <v>597</v>
      </c>
      <c r="B438" s="4" t="s">
        <v>598</v>
      </c>
      <c r="C438" s="8" t="s">
        <v>1803</v>
      </c>
      <c r="D438" s="10" t="s">
        <v>1669</v>
      </c>
      <c r="E438" s="7">
        <f>575-600</f>
        <v>-25</v>
      </c>
    </row>
    <row r="439" spans="1:5" ht="15">
      <c r="A439" s="4" t="s">
        <v>599</v>
      </c>
      <c r="B439" s="4" t="s">
        <v>600</v>
      </c>
      <c r="C439" s="8" t="s">
        <v>1804</v>
      </c>
      <c r="D439" s="10" t="s">
        <v>1670</v>
      </c>
      <c r="E439" s="7">
        <f>750-610</f>
        <v>140</v>
      </c>
    </row>
    <row r="440" spans="1:5" ht="15">
      <c r="A440" s="4" t="s">
        <v>601</v>
      </c>
      <c r="B440" s="4" t="s">
        <v>602</v>
      </c>
      <c r="C440" s="8" t="s">
        <v>1774</v>
      </c>
      <c r="D440" s="10" t="s">
        <v>1671</v>
      </c>
      <c r="E440" s="7">
        <f>650-675</f>
        <v>-25</v>
      </c>
    </row>
    <row r="441" spans="1:5" ht="15">
      <c r="A441" s="4" t="s">
        <v>603</v>
      </c>
      <c r="B441" s="4" t="s">
        <v>604</v>
      </c>
      <c r="C441" s="8">
        <v>360</v>
      </c>
      <c r="D441" s="10">
        <v>330</v>
      </c>
      <c r="E441" s="7">
        <f>+D441-C441</f>
        <v>-30</v>
      </c>
    </row>
    <row r="442" spans="1:5" ht="15">
      <c r="A442" s="4" t="s">
        <v>605</v>
      </c>
      <c r="B442" s="4" t="s">
        <v>606</v>
      </c>
      <c r="C442" s="8">
        <v>410</v>
      </c>
      <c r="D442" s="10">
        <v>440</v>
      </c>
      <c r="E442" s="7">
        <f>+D442-C442</f>
        <v>30</v>
      </c>
    </row>
    <row r="443" spans="1:5" ht="15">
      <c r="A443" s="4" t="s">
        <v>607</v>
      </c>
      <c r="B443" s="4" t="s">
        <v>608</v>
      </c>
      <c r="C443" s="8">
        <v>405</v>
      </c>
      <c r="D443" s="10">
        <v>405</v>
      </c>
      <c r="E443" s="7">
        <f>+D443-C443</f>
        <v>0</v>
      </c>
    </row>
    <row r="444" spans="1:5" ht="15">
      <c r="A444" s="4" t="s">
        <v>609</v>
      </c>
      <c r="B444" s="4" t="s">
        <v>610</v>
      </c>
      <c r="C444" s="8">
        <v>390</v>
      </c>
      <c r="D444" s="10">
        <v>415</v>
      </c>
      <c r="E444" s="7">
        <f>+D444-C444</f>
        <v>25</v>
      </c>
    </row>
    <row r="445" spans="1:5" ht="15">
      <c r="A445" s="4" t="s">
        <v>611</v>
      </c>
      <c r="B445" s="4" t="s">
        <v>612</v>
      </c>
      <c r="C445" s="8" t="s">
        <v>1805</v>
      </c>
      <c r="D445" s="10" t="s">
        <v>1606</v>
      </c>
      <c r="E445" s="7">
        <f>695-605</f>
        <v>90</v>
      </c>
    </row>
    <row r="446" spans="1:5" ht="15">
      <c r="A446" s="4" t="s">
        <v>613</v>
      </c>
      <c r="B446" s="4" t="s">
        <v>614</v>
      </c>
      <c r="C446" s="8">
        <v>340</v>
      </c>
      <c r="D446" s="10">
        <v>345</v>
      </c>
      <c r="E446" s="7">
        <f aca="true" t="shared" si="16" ref="E446:E455">+D446-C446</f>
        <v>5</v>
      </c>
    </row>
    <row r="447" spans="1:5" ht="15">
      <c r="A447" s="4" t="s">
        <v>615</v>
      </c>
      <c r="B447" s="4" t="s">
        <v>616</v>
      </c>
      <c r="C447" s="8">
        <v>360</v>
      </c>
      <c r="D447" s="10">
        <v>375</v>
      </c>
      <c r="E447" s="7">
        <f t="shared" si="16"/>
        <v>15</v>
      </c>
    </row>
    <row r="448" spans="1:5" ht="15">
      <c r="A448" s="4" t="s">
        <v>617</v>
      </c>
      <c r="B448" s="4" t="s">
        <v>618</v>
      </c>
      <c r="C448" s="8">
        <v>405</v>
      </c>
      <c r="D448" s="10">
        <v>400</v>
      </c>
      <c r="E448" s="7">
        <f t="shared" si="16"/>
        <v>-5</v>
      </c>
    </row>
    <row r="449" spans="1:5" ht="15">
      <c r="A449" s="4" t="s">
        <v>619</v>
      </c>
      <c r="B449" s="4" t="s">
        <v>327</v>
      </c>
      <c r="C449" s="8">
        <v>420</v>
      </c>
      <c r="D449" s="10">
        <v>380</v>
      </c>
      <c r="E449" s="7">
        <f t="shared" si="16"/>
        <v>-40</v>
      </c>
    </row>
    <row r="450" spans="1:5" ht="15">
      <c r="A450" s="4" t="s">
        <v>620</v>
      </c>
      <c r="B450" s="4" t="s">
        <v>357</v>
      </c>
      <c r="C450" s="8">
        <v>395</v>
      </c>
      <c r="D450" s="10">
        <v>380</v>
      </c>
      <c r="E450" s="7">
        <f t="shared" si="16"/>
        <v>-15</v>
      </c>
    </row>
    <row r="451" spans="1:5" ht="15">
      <c r="A451" s="4" t="s">
        <v>621</v>
      </c>
      <c r="B451" s="4" t="s">
        <v>622</v>
      </c>
      <c r="C451" s="8">
        <v>285</v>
      </c>
      <c r="D451" s="10">
        <v>285</v>
      </c>
      <c r="E451" s="7">
        <f t="shared" si="16"/>
        <v>0</v>
      </c>
    </row>
    <row r="452" spans="1:5" ht="15">
      <c r="A452" s="4" t="s">
        <v>623</v>
      </c>
      <c r="B452" s="4" t="s">
        <v>624</v>
      </c>
      <c r="C452" s="8">
        <v>350</v>
      </c>
      <c r="D452" s="10">
        <v>315</v>
      </c>
      <c r="E452" s="7">
        <f t="shared" si="16"/>
        <v>-35</v>
      </c>
    </row>
    <row r="453" spans="1:5" ht="15">
      <c r="A453" s="4" t="s">
        <v>1002</v>
      </c>
      <c r="B453" s="4" t="s">
        <v>34</v>
      </c>
      <c r="C453" s="8">
        <v>265</v>
      </c>
      <c r="D453" s="10">
        <v>300</v>
      </c>
      <c r="E453" s="7">
        <f t="shared" si="16"/>
        <v>35</v>
      </c>
    </row>
    <row r="454" spans="1:5" ht="15">
      <c r="A454" s="4" t="s">
        <v>1003</v>
      </c>
      <c r="B454" s="4" t="s">
        <v>30</v>
      </c>
      <c r="C454" s="8">
        <v>265</v>
      </c>
      <c r="D454" s="10">
        <v>290</v>
      </c>
      <c r="E454" s="7">
        <f t="shared" si="16"/>
        <v>25</v>
      </c>
    </row>
    <row r="455" spans="1:5" ht="15">
      <c r="A455" s="4" t="s">
        <v>1004</v>
      </c>
      <c r="B455" s="4" t="s">
        <v>137</v>
      </c>
      <c r="C455" s="8">
        <v>250</v>
      </c>
      <c r="D455" s="10">
        <v>310</v>
      </c>
      <c r="E455" s="7">
        <f t="shared" si="16"/>
        <v>60</v>
      </c>
    </row>
    <row r="456" spans="1:5" ht="15">
      <c r="A456" s="4" t="s">
        <v>1005</v>
      </c>
      <c r="B456" s="4" t="s">
        <v>1006</v>
      </c>
      <c r="D456" s="10">
        <v>305</v>
      </c>
      <c r="E456" s="7"/>
    </row>
    <row r="457" spans="1:5" ht="15">
      <c r="A457" s="4" t="s">
        <v>1007</v>
      </c>
      <c r="B457" s="4" t="s">
        <v>1008</v>
      </c>
      <c r="D457" s="10">
        <v>305</v>
      </c>
      <c r="E457" s="7"/>
    </row>
    <row r="458" spans="1:5" ht="15">
      <c r="A458" s="4" t="s">
        <v>1009</v>
      </c>
      <c r="B458" s="4" t="s">
        <v>1010</v>
      </c>
      <c r="D458" s="10">
        <v>305</v>
      </c>
      <c r="E458" s="7"/>
    </row>
    <row r="459" spans="1:5" ht="15">
      <c r="A459" s="4" t="s">
        <v>1011</v>
      </c>
      <c r="B459" s="4" t="s">
        <v>1012</v>
      </c>
      <c r="C459" s="8">
        <v>320</v>
      </c>
      <c r="D459" s="10">
        <v>350</v>
      </c>
      <c r="E459" s="7">
        <f>+D459-C459</f>
        <v>30</v>
      </c>
    </row>
    <row r="460" spans="1:5" ht="15">
      <c r="A460" s="4" t="s">
        <v>1013</v>
      </c>
      <c r="B460" s="4" t="s">
        <v>1014</v>
      </c>
      <c r="C460" s="8">
        <v>295</v>
      </c>
      <c r="D460" s="10">
        <v>245</v>
      </c>
      <c r="E460" s="7">
        <f>+D460-C460</f>
        <v>-50</v>
      </c>
    </row>
    <row r="461" spans="1:5" ht="15">
      <c r="A461" s="4" t="s">
        <v>1015</v>
      </c>
      <c r="B461" s="4" t="s">
        <v>1016</v>
      </c>
      <c r="D461" s="10">
        <v>315</v>
      </c>
      <c r="E461" s="7"/>
    </row>
    <row r="462" spans="1:5" ht="15">
      <c r="A462" s="4" t="s">
        <v>1017</v>
      </c>
      <c r="B462" s="4" t="s">
        <v>1018</v>
      </c>
      <c r="C462" s="8">
        <v>230</v>
      </c>
      <c r="D462" s="10">
        <v>230</v>
      </c>
      <c r="E462" s="7">
        <f aca="true" t="shared" si="17" ref="E462:E475">+D462-C462</f>
        <v>0</v>
      </c>
    </row>
    <row r="463" spans="1:5" ht="15">
      <c r="A463" s="4" t="s">
        <v>1019</v>
      </c>
      <c r="B463" s="4" t="s">
        <v>180</v>
      </c>
      <c r="C463" s="8">
        <v>225</v>
      </c>
      <c r="D463" s="10">
        <v>250</v>
      </c>
      <c r="E463" s="7">
        <f t="shared" si="17"/>
        <v>25</v>
      </c>
    </row>
    <row r="464" spans="1:5" ht="15">
      <c r="A464" s="4" t="s">
        <v>1020</v>
      </c>
      <c r="B464" s="4" t="s">
        <v>1021</v>
      </c>
      <c r="C464" s="8">
        <v>215</v>
      </c>
      <c r="D464" s="10">
        <v>210</v>
      </c>
      <c r="E464" s="7">
        <f t="shared" si="17"/>
        <v>-5</v>
      </c>
    </row>
    <row r="465" spans="1:5" ht="15">
      <c r="A465" s="4" t="s">
        <v>1022</v>
      </c>
      <c r="B465" s="4" t="s">
        <v>80</v>
      </c>
      <c r="C465" s="8">
        <v>220</v>
      </c>
      <c r="D465" s="10">
        <v>250</v>
      </c>
      <c r="E465" s="7">
        <f t="shared" si="17"/>
        <v>30</v>
      </c>
    </row>
    <row r="466" spans="1:5" ht="15">
      <c r="A466" s="4" t="s">
        <v>1023</v>
      </c>
      <c r="B466" s="4" t="s">
        <v>82</v>
      </c>
      <c r="C466" s="8">
        <v>205</v>
      </c>
      <c r="D466" s="10">
        <v>245</v>
      </c>
      <c r="E466" s="7">
        <f t="shared" si="17"/>
        <v>40</v>
      </c>
    </row>
    <row r="467" spans="1:5" ht="15">
      <c r="A467" s="4" t="s">
        <v>1024</v>
      </c>
      <c r="B467" s="4" t="s">
        <v>84</v>
      </c>
      <c r="C467" s="8">
        <v>330</v>
      </c>
      <c r="D467" s="10">
        <v>300</v>
      </c>
      <c r="E467" s="7">
        <f t="shared" si="17"/>
        <v>-30</v>
      </c>
    </row>
    <row r="468" spans="1:5" ht="15">
      <c r="A468" s="4" t="s">
        <v>1025</v>
      </c>
      <c r="B468" s="4" t="s">
        <v>1026</v>
      </c>
      <c r="C468" s="8">
        <v>230</v>
      </c>
      <c r="D468" s="10">
        <v>260</v>
      </c>
      <c r="E468" s="7">
        <f t="shared" si="17"/>
        <v>30</v>
      </c>
    </row>
    <row r="469" spans="1:5" ht="15">
      <c r="A469" s="4" t="s">
        <v>1027</v>
      </c>
      <c r="B469" s="4" t="s">
        <v>1028</v>
      </c>
      <c r="C469" s="8">
        <v>320</v>
      </c>
      <c r="D469" s="10">
        <v>320</v>
      </c>
      <c r="E469" s="7">
        <f t="shared" si="17"/>
        <v>0</v>
      </c>
    </row>
    <row r="470" spans="1:5" ht="15">
      <c r="A470" s="4" t="s">
        <v>1029</v>
      </c>
      <c r="B470" s="4" t="s">
        <v>1030</v>
      </c>
      <c r="C470" s="8">
        <v>320</v>
      </c>
      <c r="D470" s="10">
        <v>320</v>
      </c>
      <c r="E470" s="7">
        <f t="shared" si="17"/>
        <v>0</v>
      </c>
    </row>
    <row r="471" spans="1:5" ht="15">
      <c r="A471" s="4" t="s">
        <v>1031</v>
      </c>
      <c r="B471" s="4" t="s">
        <v>1032</v>
      </c>
      <c r="C471" s="8">
        <v>325</v>
      </c>
      <c r="D471" s="10">
        <v>335</v>
      </c>
      <c r="E471" s="7">
        <f t="shared" si="17"/>
        <v>10</v>
      </c>
    </row>
    <row r="472" spans="1:5" ht="15">
      <c r="A472" s="4" t="s">
        <v>1033</v>
      </c>
      <c r="B472" s="4" t="s">
        <v>1034</v>
      </c>
      <c r="C472" s="8">
        <v>310</v>
      </c>
      <c r="D472" s="10">
        <v>315</v>
      </c>
      <c r="E472" s="7">
        <f t="shared" si="17"/>
        <v>5</v>
      </c>
    </row>
    <row r="473" spans="1:5" ht="15">
      <c r="A473" s="4" t="s">
        <v>1035</v>
      </c>
      <c r="B473" s="4" t="s">
        <v>1036</v>
      </c>
      <c r="C473" s="8">
        <v>325</v>
      </c>
      <c r="D473" s="10">
        <v>325</v>
      </c>
      <c r="E473" s="7">
        <f t="shared" si="17"/>
        <v>0</v>
      </c>
    </row>
    <row r="474" spans="1:5" ht="15">
      <c r="A474" s="4" t="s">
        <v>1037</v>
      </c>
      <c r="B474" s="4" t="s">
        <v>1038</v>
      </c>
      <c r="C474" s="8">
        <v>435</v>
      </c>
      <c r="D474" s="10">
        <v>435</v>
      </c>
      <c r="E474" s="7">
        <f t="shared" si="17"/>
        <v>0</v>
      </c>
    </row>
    <row r="475" spans="1:5" ht="15">
      <c r="A475" s="4" t="s">
        <v>1039</v>
      </c>
      <c r="B475" s="4" t="s">
        <v>1040</v>
      </c>
      <c r="C475" s="8">
        <v>325</v>
      </c>
      <c r="D475" s="10">
        <v>325</v>
      </c>
      <c r="E475" s="7">
        <f t="shared" si="17"/>
        <v>0</v>
      </c>
    </row>
    <row r="476" spans="1:5" ht="15">
      <c r="A476" s="4" t="s">
        <v>1041</v>
      </c>
      <c r="B476" s="4" t="s">
        <v>1042</v>
      </c>
      <c r="D476" s="10">
        <v>320</v>
      </c>
      <c r="E476" s="7"/>
    </row>
    <row r="477" spans="1:5" ht="15">
      <c r="A477" s="4" t="s">
        <v>1043</v>
      </c>
      <c r="B477" s="4" t="s">
        <v>1044</v>
      </c>
      <c r="C477" s="8">
        <v>420</v>
      </c>
      <c r="D477" s="10" t="s">
        <v>1726</v>
      </c>
      <c r="E477" s="7">
        <f>410-420</f>
        <v>-10</v>
      </c>
    </row>
    <row r="478" spans="1:5" ht="15">
      <c r="A478" s="4" t="s">
        <v>1045</v>
      </c>
      <c r="B478" s="4" t="s">
        <v>1046</v>
      </c>
      <c r="C478" s="8" t="s">
        <v>1771</v>
      </c>
      <c r="D478" s="10" t="s">
        <v>1727</v>
      </c>
      <c r="E478" s="7">
        <f>178-181</f>
        <v>-3</v>
      </c>
    </row>
    <row r="479" spans="1:5" ht="15">
      <c r="A479" s="4" t="s">
        <v>1047</v>
      </c>
      <c r="B479" s="4" t="s">
        <v>1048</v>
      </c>
      <c r="C479" s="8">
        <v>375</v>
      </c>
      <c r="D479" s="10">
        <v>375</v>
      </c>
      <c r="E479" s="7">
        <f>+D479-C479</f>
        <v>0</v>
      </c>
    </row>
    <row r="480" spans="1:5" ht="15">
      <c r="A480" s="4" t="s">
        <v>1049</v>
      </c>
      <c r="B480" s="4" t="s">
        <v>1050</v>
      </c>
      <c r="C480" s="8" t="s">
        <v>1806</v>
      </c>
      <c r="D480" s="10" t="s">
        <v>1728</v>
      </c>
      <c r="E480" s="7">
        <f>167-172</f>
        <v>-5</v>
      </c>
    </row>
    <row r="481" spans="1:5" ht="15">
      <c r="A481" s="4" t="s">
        <v>1051</v>
      </c>
      <c r="B481" s="4" t="s">
        <v>1052</v>
      </c>
      <c r="C481" s="8">
        <v>235</v>
      </c>
      <c r="D481" s="10">
        <v>240</v>
      </c>
      <c r="E481" s="7">
        <f>+D481-C481</f>
        <v>5</v>
      </c>
    </row>
    <row r="482" spans="1:5" ht="15">
      <c r="A482" s="4" t="s">
        <v>1053</v>
      </c>
      <c r="B482" s="4" t="s">
        <v>1054</v>
      </c>
      <c r="C482" s="8">
        <v>235</v>
      </c>
      <c r="D482" s="10">
        <v>235</v>
      </c>
      <c r="E482" s="7">
        <f>+D482-C482</f>
        <v>0</v>
      </c>
    </row>
    <row r="483" spans="1:5" ht="15">
      <c r="A483" s="4" t="s">
        <v>1055</v>
      </c>
      <c r="B483" s="4" t="s">
        <v>1056</v>
      </c>
      <c r="C483" s="8" t="s">
        <v>1602</v>
      </c>
      <c r="D483" s="10">
        <v>240</v>
      </c>
      <c r="E483" s="7"/>
    </row>
    <row r="484" spans="1:5" ht="15">
      <c r="A484" s="4" t="s">
        <v>1057</v>
      </c>
      <c r="B484" s="4" t="s">
        <v>1058</v>
      </c>
      <c r="C484" s="8">
        <v>390</v>
      </c>
      <c r="D484" s="10">
        <v>385</v>
      </c>
      <c r="E484" s="7">
        <f>+D484-C484</f>
        <v>-5</v>
      </c>
    </row>
    <row r="485" spans="1:5" ht="15">
      <c r="A485" s="4" t="s">
        <v>1059</v>
      </c>
      <c r="B485" s="4" t="s">
        <v>1060</v>
      </c>
      <c r="C485" s="8">
        <v>330</v>
      </c>
      <c r="D485" s="10">
        <v>275</v>
      </c>
      <c r="E485" s="7">
        <f>+D485-C485</f>
        <v>-55</v>
      </c>
    </row>
    <row r="486" spans="1:5" ht="15">
      <c r="A486" s="4" t="s">
        <v>1061</v>
      </c>
      <c r="B486" s="4" t="s">
        <v>1062</v>
      </c>
      <c r="C486" s="8">
        <v>310</v>
      </c>
      <c r="D486" s="10">
        <v>275</v>
      </c>
      <c r="E486" s="7">
        <f>+D486-C486</f>
        <v>-35</v>
      </c>
    </row>
    <row r="487" spans="1:5" ht="15">
      <c r="A487" s="4" t="s">
        <v>653</v>
      </c>
      <c r="B487" s="4" t="s">
        <v>654</v>
      </c>
      <c r="C487" s="8" t="s">
        <v>1602</v>
      </c>
      <c r="D487" s="10" t="s">
        <v>1602</v>
      </c>
      <c r="E487" s="7"/>
    </row>
    <row r="488" spans="1:5" ht="15">
      <c r="A488" s="4" t="s">
        <v>655</v>
      </c>
      <c r="B488" s="4" t="s">
        <v>656</v>
      </c>
      <c r="C488" s="8">
        <v>295</v>
      </c>
      <c r="D488" s="10">
        <v>275</v>
      </c>
      <c r="E488" s="7">
        <f>+D488-C488</f>
        <v>-20</v>
      </c>
    </row>
    <row r="489" spans="1:5" ht="15">
      <c r="A489" s="4" t="s">
        <v>657</v>
      </c>
      <c r="B489" s="4" t="s">
        <v>658</v>
      </c>
      <c r="C489" s="8">
        <v>280</v>
      </c>
      <c r="D489" s="10">
        <v>270</v>
      </c>
      <c r="E489" s="7">
        <f>+D489-C489</f>
        <v>-10</v>
      </c>
    </row>
    <row r="490" spans="1:5" ht="15">
      <c r="A490" s="4" t="s">
        <v>659</v>
      </c>
      <c r="B490" s="4" t="s">
        <v>660</v>
      </c>
      <c r="C490" s="8">
        <v>275</v>
      </c>
      <c r="D490" s="10" t="s">
        <v>1602</v>
      </c>
      <c r="E490" s="7"/>
    </row>
    <row r="491" spans="1:5" ht="15">
      <c r="A491" s="4" t="s">
        <v>661</v>
      </c>
      <c r="B491" s="4" t="s">
        <v>662</v>
      </c>
      <c r="C491" s="8">
        <v>245</v>
      </c>
      <c r="D491" s="10" t="s">
        <v>1602</v>
      </c>
      <c r="E491" s="7"/>
    </row>
    <row r="492" spans="1:5" ht="15">
      <c r="A492" s="4" t="s">
        <v>663</v>
      </c>
      <c r="B492" s="4" t="s">
        <v>664</v>
      </c>
      <c r="C492" s="8">
        <v>230</v>
      </c>
      <c r="D492" s="10">
        <v>300</v>
      </c>
      <c r="E492" s="7">
        <f aca="true" t="shared" si="18" ref="E492:E498">+D492-C492</f>
        <v>70</v>
      </c>
    </row>
    <row r="493" spans="1:5" ht="15">
      <c r="A493" s="4" t="s">
        <v>665</v>
      </c>
      <c r="B493" s="4" t="s">
        <v>666</v>
      </c>
      <c r="C493" s="8">
        <v>255</v>
      </c>
      <c r="D493" s="10">
        <v>270</v>
      </c>
      <c r="E493" s="7">
        <f t="shared" si="18"/>
        <v>15</v>
      </c>
    </row>
    <row r="494" spans="1:5" ht="15">
      <c r="A494" s="4" t="s">
        <v>667</v>
      </c>
      <c r="B494" s="4" t="s">
        <v>668</v>
      </c>
      <c r="C494" s="8">
        <v>305</v>
      </c>
      <c r="D494" s="10">
        <v>280</v>
      </c>
      <c r="E494" s="7">
        <f t="shared" si="18"/>
        <v>-25</v>
      </c>
    </row>
    <row r="495" spans="1:5" ht="15">
      <c r="A495" s="4" t="s">
        <v>669</v>
      </c>
      <c r="B495" s="4" t="s">
        <v>670</v>
      </c>
      <c r="C495" s="8">
        <v>250</v>
      </c>
      <c r="D495" s="10">
        <v>265</v>
      </c>
      <c r="E495" s="7">
        <f t="shared" si="18"/>
        <v>15</v>
      </c>
    </row>
    <row r="496" spans="1:5" ht="15">
      <c r="A496" s="4" t="s">
        <v>671</v>
      </c>
      <c r="B496" s="4" t="s">
        <v>672</v>
      </c>
      <c r="C496" s="8">
        <v>240</v>
      </c>
      <c r="D496" s="10">
        <v>240</v>
      </c>
      <c r="E496" s="7">
        <f t="shared" si="18"/>
        <v>0</v>
      </c>
    </row>
    <row r="497" spans="1:5" ht="15">
      <c r="A497" s="4" t="s">
        <v>673</v>
      </c>
      <c r="B497" s="4" t="s">
        <v>674</v>
      </c>
      <c r="C497" s="8">
        <v>320</v>
      </c>
      <c r="D497" s="10">
        <v>260</v>
      </c>
      <c r="E497" s="7">
        <f t="shared" si="18"/>
        <v>-60</v>
      </c>
    </row>
    <row r="498" spans="1:5" ht="15">
      <c r="A498" s="4" t="s">
        <v>675</v>
      </c>
      <c r="B498" s="4" t="s">
        <v>676</v>
      </c>
      <c r="C498" s="8">
        <v>280</v>
      </c>
      <c r="D498" s="10">
        <v>265</v>
      </c>
      <c r="E498" s="7">
        <f t="shared" si="18"/>
        <v>-15</v>
      </c>
    </row>
    <row r="499" spans="1:5" ht="15">
      <c r="A499" s="4" t="s">
        <v>677</v>
      </c>
      <c r="B499" s="4" t="s">
        <v>678</v>
      </c>
      <c r="C499" s="8">
        <v>290</v>
      </c>
      <c r="D499" s="10" t="s">
        <v>1602</v>
      </c>
      <c r="E499" s="7"/>
    </row>
    <row r="500" spans="1:5" ht="15">
      <c r="A500" s="4" t="s">
        <v>679</v>
      </c>
      <c r="B500" s="4" t="s">
        <v>680</v>
      </c>
      <c r="C500" s="8">
        <v>245</v>
      </c>
      <c r="D500" s="10">
        <v>270</v>
      </c>
      <c r="E500" s="7">
        <f>+D500-C500</f>
        <v>25</v>
      </c>
    </row>
    <row r="501" spans="1:5" ht="15">
      <c r="A501" s="4" t="s">
        <v>681</v>
      </c>
      <c r="B501" s="4" t="s">
        <v>682</v>
      </c>
      <c r="C501" s="8">
        <v>230</v>
      </c>
      <c r="D501" s="10">
        <v>240</v>
      </c>
      <c r="E501" s="7">
        <f>+D501-C501</f>
        <v>10</v>
      </c>
    </row>
    <row r="502" spans="1:5" ht="15">
      <c r="A502" s="4" t="s">
        <v>683</v>
      </c>
      <c r="B502" s="4" t="s">
        <v>684</v>
      </c>
      <c r="C502" s="8" t="s">
        <v>1807</v>
      </c>
      <c r="D502" s="10" t="s">
        <v>1679</v>
      </c>
      <c r="E502" s="7">
        <f>290-240</f>
        <v>50</v>
      </c>
    </row>
    <row r="503" spans="1:5" ht="15">
      <c r="A503" s="4" t="s">
        <v>685</v>
      </c>
      <c r="B503" s="4" t="s">
        <v>686</v>
      </c>
      <c r="C503" s="8" t="s">
        <v>1602</v>
      </c>
      <c r="D503" s="10" t="s">
        <v>1680</v>
      </c>
      <c r="E503" s="7"/>
    </row>
    <row r="504" spans="1:5" ht="15">
      <c r="A504" s="4" t="s">
        <v>687</v>
      </c>
      <c r="B504" s="4" t="s">
        <v>688</v>
      </c>
      <c r="C504" s="8">
        <v>215</v>
      </c>
      <c r="D504" s="10">
        <v>290</v>
      </c>
      <c r="E504" s="7">
        <f>+D504-C504</f>
        <v>75</v>
      </c>
    </row>
    <row r="505" spans="1:5" ht="15">
      <c r="A505" s="4" t="s">
        <v>689</v>
      </c>
      <c r="B505" s="4" t="s">
        <v>690</v>
      </c>
      <c r="C505" s="8" t="s">
        <v>1808</v>
      </c>
      <c r="D505" s="10" t="s">
        <v>1681</v>
      </c>
      <c r="E505" s="7">
        <f>333-317</f>
        <v>16</v>
      </c>
    </row>
    <row r="506" spans="1:5" ht="15">
      <c r="A506" s="4" t="s">
        <v>1063</v>
      </c>
      <c r="B506" s="4" t="s">
        <v>1064</v>
      </c>
      <c r="C506" s="8">
        <v>300</v>
      </c>
      <c r="D506" s="10" t="s">
        <v>1729</v>
      </c>
      <c r="E506" s="7">
        <f aca="true" t="shared" si="19" ref="E506:E551">+D506-C506</f>
        <v>0</v>
      </c>
    </row>
    <row r="507" spans="1:5" ht="15">
      <c r="A507" s="4" t="s">
        <v>1065</v>
      </c>
      <c r="B507" s="4" t="s">
        <v>1066</v>
      </c>
      <c r="C507" s="8">
        <v>355</v>
      </c>
      <c r="D507" s="10" t="s">
        <v>1730</v>
      </c>
      <c r="E507" s="7">
        <f t="shared" si="19"/>
        <v>-10</v>
      </c>
    </row>
    <row r="508" spans="1:5" ht="15">
      <c r="A508" s="4" t="s">
        <v>1067</v>
      </c>
      <c r="B508" s="4" t="s">
        <v>1068</v>
      </c>
      <c r="C508" s="8">
        <v>525</v>
      </c>
      <c r="D508" s="10" t="s">
        <v>1657</v>
      </c>
      <c r="E508" s="7">
        <f t="shared" si="19"/>
        <v>-10</v>
      </c>
    </row>
    <row r="509" spans="1:5" ht="15">
      <c r="A509" s="4" t="s">
        <v>1069</v>
      </c>
      <c r="B509" s="4" t="s">
        <v>1070</v>
      </c>
      <c r="C509" s="8">
        <v>300</v>
      </c>
      <c r="D509" s="10" t="s">
        <v>1731</v>
      </c>
      <c r="E509" s="7">
        <f t="shared" si="19"/>
        <v>5</v>
      </c>
    </row>
    <row r="510" spans="1:5" ht="15">
      <c r="A510" s="4" t="s">
        <v>1071</v>
      </c>
      <c r="B510" s="4" t="s">
        <v>1072</v>
      </c>
      <c r="C510" s="8">
        <v>360</v>
      </c>
      <c r="D510" s="10" t="s">
        <v>1732</v>
      </c>
      <c r="E510" s="7">
        <f t="shared" si="19"/>
        <v>-50</v>
      </c>
    </row>
    <row r="511" spans="1:5" ht="15">
      <c r="A511" s="4" t="s">
        <v>1073</v>
      </c>
      <c r="B511" s="4" t="s">
        <v>1074</v>
      </c>
      <c r="C511" s="8">
        <v>315</v>
      </c>
      <c r="D511" s="10" t="s">
        <v>1650</v>
      </c>
      <c r="E511" s="7">
        <f t="shared" si="19"/>
        <v>170</v>
      </c>
    </row>
    <row r="512" spans="1:5" ht="15">
      <c r="A512" s="4" t="s">
        <v>1075</v>
      </c>
      <c r="B512" s="4" t="s">
        <v>1076</v>
      </c>
      <c r="C512" s="8">
        <v>405</v>
      </c>
      <c r="D512" s="10" t="s">
        <v>1652</v>
      </c>
      <c r="E512" s="7">
        <f t="shared" si="19"/>
        <v>5</v>
      </c>
    </row>
    <row r="513" spans="1:5" ht="15">
      <c r="A513" s="4" t="s">
        <v>1077</v>
      </c>
      <c r="B513" s="4" t="s">
        <v>1078</v>
      </c>
      <c r="C513" s="8">
        <v>420</v>
      </c>
      <c r="D513" s="10" t="s">
        <v>1645</v>
      </c>
      <c r="E513" s="7">
        <f t="shared" si="19"/>
        <v>0</v>
      </c>
    </row>
    <row r="514" spans="1:5" ht="15">
      <c r="A514" s="4" t="s">
        <v>1079</v>
      </c>
      <c r="B514" s="4" t="s">
        <v>1080</v>
      </c>
      <c r="C514" s="8">
        <v>460</v>
      </c>
      <c r="D514" s="10" t="s">
        <v>1628</v>
      </c>
      <c r="E514" s="7">
        <f t="shared" si="19"/>
        <v>-35</v>
      </c>
    </row>
    <row r="515" spans="1:5" ht="15">
      <c r="A515" s="4" t="s">
        <v>1081</v>
      </c>
      <c r="B515" s="4" t="s">
        <v>1082</v>
      </c>
      <c r="C515" s="8">
        <v>385</v>
      </c>
      <c r="D515" s="10" t="s">
        <v>1642</v>
      </c>
      <c r="E515" s="7">
        <f t="shared" si="19"/>
        <v>15</v>
      </c>
    </row>
    <row r="516" spans="1:5" ht="15">
      <c r="A516" s="4" t="s">
        <v>1083</v>
      </c>
      <c r="B516" s="4" t="s">
        <v>1084</v>
      </c>
      <c r="C516" s="8">
        <v>380</v>
      </c>
      <c r="D516" s="10" t="s">
        <v>1630</v>
      </c>
      <c r="E516" s="7">
        <f t="shared" si="19"/>
        <v>0</v>
      </c>
    </row>
    <row r="517" spans="1:5" ht="15">
      <c r="A517" s="4" t="s">
        <v>1085</v>
      </c>
      <c r="B517" s="4" t="s">
        <v>1086</v>
      </c>
      <c r="C517" s="8">
        <v>320</v>
      </c>
      <c r="D517" s="10" t="s">
        <v>1733</v>
      </c>
      <c r="E517" s="7">
        <f t="shared" si="19"/>
        <v>45</v>
      </c>
    </row>
    <row r="518" spans="1:5" ht="15">
      <c r="A518" s="4" t="s">
        <v>1087</v>
      </c>
      <c r="B518" s="4" t="s">
        <v>1088</v>
      </c>
      <c r="C518" s="8">
        <v>355</v>
      </c>
      <c r="D518" s="10" t="s">
        <v>1730</v>
      </c>
      <c r="E518" s="7">
        <f t="shared" si="19"/>
        <v>-10</v>
      </c>
    </row>
    <row r="519" spans="1:5" ht="15">
      <c r="A519" s="4" t="s">
        <v>1089</v>
      </c>
      <c r="B519" s="4" t="s">
        <v>1090</v>
      </c>
      <c r="C519" s="8">
        <v>410</v>
      </c>
      <c r="D519" s="10" t="s">
        <v>1733</v>
      </c>
      <c r="E519" s="7">
        <f t="shared" si="19"/>
        <v>-45</v>
      </c>
    </row>
    <row r="520" spans="1:5" ht="15">
      <c r="A520" s="4" t="s">
        <v>1091</v>
      </c>
      <c r="B520" s="4" t="s">
        <v>1092</v>
      </c>
      <c r="C520" s="8">
        <v>405</v>
      </c>
      <c r="D520" s="10" t="s">
        <v>1646</v>
      </c>
      <c r="E520" s="7">
        <f t="shared" si="19"/>
        <v>30</v>
      </c>
    </row>
    <row r="521" spans="1:5" ht="15">
      <c r="A521" s="4" t="s">
        <v>1093</v>
      </c>
      <c r="B521" s="4" t="s">
        <v>1094</v>
      </c>
      <c r="C521" s="8">
        <v>430</v>
      </c>
      <c r="D521" s="10" t="s">
        <v>1645</v>
      </c>
      <c r="E521" s="7">
        <f t="shared" si="19"/>
        <v>-10</v>
      </c>
    </row>
    <row r="522" spans="1:5" ht="15">
      <c r="A522" s="4" t="s">
        <v>1095</v>
      </c>
      <c r="B522" s="4" t="s">
        <v>1096</v>
      </c>
      <c r="C522" s="8">
        <v>305</v>
      </c>
      <c r="D522" s="10" t="s">
        <v>1731</v>
      </c>
      <c r="E522" s="7">
        <f t="shared" si="19"/>
        <v>0</v>
      </c>
    </row>
    <row r="523" spans="1:5" ht="15">
      <c r="A523" s="4" t="s">
        <v>1097</v>
      </c>
      <c r="B523" s="4" t="s">
        <v>226</v>
      </c>
      <c r="C523" s="8">
        <v>380</v>
      </c>
      <c r="D523" s="10" t="s">
        <v>1633</v>
      </c>
      <c r="E523" s="7">
        <f t="shared" si="19"/>
        <v>10</v>
      </c>
    </row>
    <row r="524" spans="1:5" ht="15">
      <c r="A524" s="4" t="s">
        <v>1098</v>
      </c>
      <c r="B524" s="4" t="s">
        <v>232</v>
      </c>
      <c r="C524" s="8">
        <v>480</v>
      </c>
      <c r="D524" s="10" t="s">
        <v>1636</v>
      </c>
      <c r="E524" s="7">
        <f t="shared" si="19"/>
        <v>20</v>
      </c>
    </row>
    <row r="525" spans="1:5" ht="15">
      <c r="A525" s="4" t="s">
        <v>1099</v>
      </c>
      <c r="B525" s="4" t="s">
        <v>234</v>
      </c>
      <c r="C525" s="8">
        <v>460</v>
      </c>
      <c r="D525" s="10" t="s">
        <v>1627</v>
      </c>
      <c r="E525" s="7">
        <f t="shared" si="19"/>
        <v>5</v>
      </c>
    </row>
    <row r="526" spans="1:5" ht="15">
      <c r="A526" s="4" t="s">
        <v>1100</v>
      </c>
      <c r="B526" s="4" t="s">
        <v>1101</v>
      </c>
      <c r="C526" s="8">
        <v>470</v>
      </c>
      <c r="D526" s="10" t="s">
        <v>1637</v>
      </c>
      <c r="E526" s="7">
        <f t="shared" si="19"/>
        <v>5</v>
      </c>
    </row>
    <row r="527" spans="1:5" ht="15">
      <c r="A527" s="4" t="s">
        <v>1102</v>
      </c>
      <c r="B527" s="4" t="s">
        <v>137</v>
      </c>
      <c r="C527" s="8">
        <v>420</v>
      </c>
      <c r="D527" s="10" t="s">
        <v>1632</v>
      </c>
      <c r="E527" s="7">
        <f t="shared" si="19"/>
        <v>10</v>
      </c>
    </row>
    <row r="528" spans="1:5" ht="15">
      <c r="A528" s="4" t="s">
        <v>1103</v>
      </c>
      <c r="B528" s="4" t="s">
        <v>1104</v>
      </c>
      <c r="C528" s="8">
        <v>450</v>
      </c>
      <c r="D528" s="10" t="s">
        <v>1649</v>
      </c>
      <c r="E528" s="7">
        <f t="shared" si="19"/>
        <v>10</v>
      </c>
    </row>
    <row r="529" spans="1:5" ht="15">
      <c r="A529" s="4" t="s">
        <v>1105</v>
      </c>
      <c r="B529" s="4" t="s">
        <v>1106</v>
      </c>
      <c r="C529" s="8">
        <v>420</v>
      </c>
      <c r="D529" s="10" t="s">
        <v>1632</v>
      </c>
      <c r="E529" s="7">
        <f t="shared" si="19"/>
        <v>10</v>
      </c>
    </row>
    <row r="530" spans="1:5" ht="15">
      <c r="A530" s="4" t="s">
        <v>1107</v>
      </c>
      <c r="B530" s="4" t="s">
        <v>1108</v>
      </c>
      <c r="C530" s="8">
        <v>370</v>
      </c>
      <c r="D530" s="10" t="s">
        <v>1633</v>
      </c>
      <c r="E530" s="7">
        <f t="shared" si="19"/>
        <v>20</v>
      </c>
    </row>
    <row r="531" spans="1:5" ht="15">
      <c r="A531" s="4" t="s">
        <v>1109</v>
      </c>
      <c r="B531" s="4" t="s">
        <v>1110</v>
      </c>
      <c r="C531" s="8">
        <v>425</v>
      </c>
      <c r="D531" s="10" t="s">
        <v>1651</v>
      </c>
      <c r="E531" s="7">
        <f t="shared" si="19"/>
        <v>15</v>
      </c>
    </row>
    <row r="532" spans="1:5" ht="15">
      <c r="A532" s="4" t="s">
        <v>1111</v>
      </c>
      <c r="B532" s="4" t="s">
        <v>840</v>
      </c>
      <c r="C532" s="8">
        <v>400</v>
      </c>
      <c r="D532" s="10" t="s">
        <v>1652</v>
      </c>
      <c r="E532" s="7">
        <f t="shared" si="19"/>
        <v>10</v>
      </c>
    </row>
    <row r="533" spans="1:5" ht="15">
      <c r="A533" s="4" t="s">
        <v>1112</v>
      </c>
      <c r="B533" s="4" t="s">
        <v>512</v>
      </c>
      <c r="C533" s="8">
        <v>540</v>
      </c>
      <c r="D533" s="10" t="s">
        <v>1723</v>
      </c>
      <c r="E533" s="7">
        <f t="shared" si="19"/>
        <v>-10</v>
      </c>
    </row>
    <row r="534" spans="1:5" ht="15">
      <c r="A534" s="4" t="s">
        <v>1113</v>
      </c>
      <c r="B534" s="4" t="s">
        <v>22</v>
      </c>
      <c r="C534" s="8">
        <v>465</v>
      </c>
      <c r="D534" s="10" t="s">
        <v>1637</v>
      </c>
      <c r="E534" s="7">
        <f t="shared" si="19"/>
        <v>10</v>
      </c>
    </row>
    <row r="535" spans="1:5" ht="15">
      <c r="A535" s="4" t="s">
        <v>1114</v>
      </c>
      <c r="B535" s="4" t="s">
        <v>62</v>
      </c>
      <c r="C535" s="8">
        <v>405</v>
      </c>
      <c r="D535" s="10" t="s">
        <v>1645</v>
      </c>
      <c r="E535" s="7">
        <f t="shared" si="19"/>
        <v>15</v>
      </c>
    </row>
    <row r="536" spans="1:5" ht="15">
      <c r="A536" s="4" t="s">
        <v>1115</v>
      </c>
      <c r="B536" s="4" t="s">
        <v>1116</v>
      </c>
      <c r="C536" s="8">
        <v>450</v>
      </c>
      <c r="D536" s="10" t="s">
        <v>1655</v>
      </c>
      <c r="E536" s="7">
        <f t="shared" si="19"/>
        <v>55</v>
      </c>
    </row>
    <row r="537" spans="1:5" ht="15">
      <c r="A537" s="4" t="s">
        <v>1117</v>
      </c>
      <c r="B537" s="4" t="s">
        <v>1118</v>
      </c>
      <c r="C537" s="8">
        <v>400</v>
      </c>
      <c r="D537" s="10" t="s">
        <v>1642</v>
      </c>
      <c r="E537" s="7">
        <f t="shared" si="19"/>
        <v>0</v>
      </c>
    </row>
    <row r="538" spans="1:5" ht="15">
      <c r="A538" s="4" t="s">
        <v>1119</v>
      </c>
      <c r="B538" s="4" t="s">
        <v>1120</v>
      </c>
      <c r="C538" s="8">
        <v>310</v>
      </c>
      <c r="D538" s="10" t="s">
        <v>1660</v>
      </c>
      <c r="E538" s="7">
        <f t="shared" si="19"/>
        <v>5</v>
      </c>
    </row>
    <row r="539" spans="1:5" ht="15">
      <c r="A539" s="4" t="s">
        <v>1121</v>
      </c>
      <c r="B539" s="4" t="s">
        <v>1122</v>
      </c>
      <c r="C539" s="8">
        <v>380</v>
      </c>
      <c r="D539" s="10" t="s">
        <v>1652</v>
      </c>
      <c r="E539" s="7">
        <f t="shared" si="19"/>
        <v>30</v>
      </c>
    </row>
    <row r="540" spans="1:5" ht="15">
      <c r="A540" s="4" t="s">
        <v>1123</v>
      </c>
      <c r="B540" s="4" t="s">
        <v>1124</v>
      </c>
      <c r="C540" s="8">
        <v>510</v>
      </c>
      <c r="D540" s="10" t="s">
        <v>1636</v>
      </c>
      <c r="E540" s="7">
        <f t="shared" si="19"/>
        <v>-10</v>
      </c>
    </row>
    <row r="541" spans="1:5" ht="15">
      <c r="A541" s="4" t="s">
        <v>1125</v>
      </c>
      <c r="B541" s="4" t="s">
        <v>1126</v>
      </c>
      <c r="C541" s="8">
        <v>490</v>
      </c>
      <c r="D541" s="10" t="s">
        <v>1631</v>
      </c>
      <c r="E541" s="7">
        <f t="shared" si="19"/>
        <v>-20</v>
      </c>
    </row>
    <row r="542" spans="1:5" ht="15">
      <c r="A542" s="4" t="s">
        <v>1127</v>
      </c>
      <c r="B542" s="4" t="s">
        <v>1128</v>
      </c>
      <c r="C542" s="8">
        <v>420</v>
      </c>
      <c r="D542" s="10" t="s">
        <v>1628</v>
      </c>
      <c r="E542" s="7">
        <f t="shared" si="19"/>
        <v>5</v>
      </c>
    </row>
    <row r="543" spans="1:5" ht="15">
      <c r="A543" s="4" t="s">
        <v>1129</v>
      </c>
      <c r="B543" s="4" t="s">
        <v>1130</v>
      </c>
      <c r="C543" s="8">
        <v>420</v>
      </c>
      <c r="D543" s="10" t="s">
        <v>1651</v>
      </c>
      <c r="E543" s="7">
        <f t="shared" si="19"/>
        <v>20</v>
      </c>
    </row>
    <row r="544" spans="1:5" ht="15">
      <c r="A544" s="4" t="s">
        <v>1131</v>
      </c>
      <c r="B544" s="4" t="s">
        <v>1132</v>
      </c>
      <c r="C544" s="8">
        <v>400</v>
      </c>
      <c r="D544" s="10" t="s">
        <v>1712</v>
      </c>
      <c r="E544" s="7">
        <f t="shared" si="19"/>
        <v>50</v>
      </c>
    </row>
    <row r="545" spans="1:5" ht="15">
      <c r="A545" s="4" t="s">
        <v>1133</v>
      </c>
      <c r="B545" s="4" t="s">
        <v>82</v>
      </c>
      <c r="C545" s="8">
        <v>415</v>
      </c>
      <c r="D545" s="10" t="s">
        <v>1712</v>
      </c>
      <c r="E545" s="7">
        <f t="shared" si="19"/>
        <v>35</v>
      </c>
    </row>
    <row r="546" spans="1:5" ht="15">
      <c r="A546" s="4" t="s">
        <v>1134</v>
      </c>
      <c r="B546" s="4" t="s">
        <v>84</v>
      </c>
      <c r="C546" s="8">
        <v>425</v>
      </c>
      <c r="D546" s="10" t="s">
        <v>1712</v>
      </c>
      <c r="E546" s="7">
        <f t="shared" si="19"/>
        <v>25</v>
      </c>
    </row>
    <row r="547" spans="1:5" ht="15">
      <c r="A547" s="4" t="s">
        <v>1135</v>
      </c>
      <c r="B547" s="4" t="s">
        <v>426</v>
      </c>
      <c r="C547" s="8">
        <v>405</v>
      </c>
      <c r="D547" s="10" t="s">
        <v>1639</v>
      </c>
      <c r="E547" s="7">
        <f t="shared" si="19"/>
        <v>50</v>
      </c>
    </row>
    <row r="548" spans="1:5" ht="15">
      <c r="A548" s="4" t="s">
        <v>1136</v>
      </c>
      <c r="B548" s="4" t="s">
        <v>174</v>
      </c>
      <c r="C548" s="8">
        <v>420</v>
      </c>
      <c r="D548" s="10" t="s">
        <v>1650</v>
      </c>
      <c r="E548" s="7">
        <f t="shared" si="19"/>
        <v>65</v>
      </c>
    </row>
    <row r="549" spans="1:5" ht="15">
      <c r="A549" s="4" t="s">
        <v>1137</v>
      </c>
      <c r="B549" s="4" t="s">
        <v>1138</v>
      </c>
      <c r="C549" s="8">
        <v>360</v>
      </c>
      <c r="D549" s="10" t="s">
        <v>1692</v>
      </c>
      <c r="E549" s="7">
        <f t="shared" si="19"/>
        <v>0</v>
      </c>
    </row>
    <row r="550" spans="1:5" ht="15">
      <c r="A550" s="4" t="s">
        <v>1139</v>
      </c>
      <c r="B550" s="4" t="s">
        <v>741</v>
      </c>
      <c r="C550" s="8">
        <v>430</v>
      </c>
      <c r="D550" s="10" t="s">
        <v>1655</v>
      </c>
      <c r="E550" s="7">
        <f t="shared" si="19"/>
        <v>75</v>
      </c>
    </row>
    <row r="551" spans="1:5" ht="15">
      <c r="A551" s="4" t="s">
        <v>1140</v>
      </c>
      <c r="B551" s="4" t="s">
        <v>1141</v>
      </c>
      <c r="C551" s="8">
        <v>420</v>
      </c>
      <c r="D551" s="10" t="s">
        <v>1659</v>
      </c>
      <c r="E551" s="7">
        <f t="shared" si="19"/>
        <v>70</v>
      </c>
    </row>
    <row r="552" spans="1:5" ht="15">
      <c r="A552" s="4" t="s">
        <v>1142</v>
      </c>
      <c r="B552" s="4" t="s">
        <v>1143</v>
      </c>
      <c r="C552" s="8" t="s">
        <v>1809</v>
      </c>
      <c r="D552" s="10" t="s">
        <v>1734</v>
      </c>
      <c r="E552" s="7">
        <f>723-721</f>
        <v>2</v>
      </c>
    </row>
    <row r="553" spans="1:5" ht="15">
      <c r="A553" s="4" t="s">
        <v>1144</v>
      </c>
      <c r="B553" s="4" t="s">
        <v>288</v>
      </c>
      <c r="C553" s="8">
        <v>515</v>
      </c>
      <c r="D553" s="10" t="s">
        <v>1644</v>
      </c>
      <c r="E553" s="7">
        <f>+D553-C553</f>
        <v>20</v>
      </c>
    </row>
    <row r="554" spans="1:5" ht="15">
      <c r="A554" s="4" t="s">
        <v>1145</v>
      </c>
      <c r="B554" s="4" t="s">
        <v>290</v>
      </c>
      <c r="C554" s="8">
        <v>510</v>
      </c>
      <c r="D554" s="10" t="s">
        <v>1723</v>
      </c>
      <c r="E554" s="7">
        <f>+D554-C554</f>
        <v>20</v>
      </c>
    </row>
    <row r="555" spans="1:5" ht="15">
      <c r="A555" s="4" t="s">
        <v>1146</v>
      </c>
      <c r="B555" s="4" t="s">
        <v>1147</v>
      </c>
      <c r="C555" s="8">
        <v>465</v>
      </c>
      <c r="D555" s="10" t="s">
        <v>1712</v>
      </c>
      <c r="E555" s="7">
        <f>+D555-C555</f>
        <v>-15</v>
      </c>
    </row>
    <row r="556" spans="1:5" ht="15">
      <c r="A556" s="4" t="s">
        <v>1148</v>
      </c>
      <c r="B556" s="4" t="s">
        <v>1149</v>
      </c>
      <c r="C556" s="8" t="s">
        <v>1750</v>
      </c>
      <c r="D556" s="10" t="s">
        <v>1649</v>
      </c>
      <c r="E556" s="7">
        <f>460-450</f>
        <v>10</v>
      </c>
    </row>
    <row r="557" spans="1:5" ht="15">
      <c r="A557" s="4" t="s">
        <v>1150</v>
      </c>
      <c r="B557" s="4" t="s">
        <v>14</v>
      </c>
      <c r="C557" s="8">
        <v>410</v>
      </c>
      <c r="D557" s="10" t="s">
        <v>1651</v>
      </c>
      <c r="E557" s="7">
        <f>+D557-C557</f>
        <v>30</v>
      </c>
    </row>
    <row r="558" spans="1:5" ht="15">
      <c r="A558" s="4" t="s">
        <v>1151</v>
      </c>
      <c r="B558" s="4" t="s">
        <v>308</v>
      </c>
      <c r="C558" s="8">
        <v>455</v>
      </c>
      <c r="D558" s="10" t="s">
        <v>1712</v>
      </c>
      <c r="E558" s="7">
        <f>+D558-C558</f>
        <v>-5</v>
      </c>
    </row>
    <row r="559" spans="1:5" ht="15">
      <c r="A559" s="4" t="s">
        <v>1152</v>
      </c>
      <c r="B559" s="4" t="s">
        <v>1153</v>
      </c>
      <c r="C559" s="8" t="s">
        <v>1715</v>
      </c>
      <c r="D559" s="10" t="s">
        <v>1602</v>
      </c>
      <c r="E559" s="7"/>
    </row>
    <row r="560" spans="1:5" ht="15">
      <c r="A560" s="4" t="s">
        <v>1154</v>
      </c>
      <c r="B560" s="4" t="s">
        <v>16</v>
      </c>
      <c r="C560" s="8" t="s">
        <v>1715</v>
      </c>
      <c r="D560" s="10" t="s">
        <v>1602</v>
      </c>
      <c r="E560" s="7"/>
    </row>
    <row r="561" spans="1:5" ht="15">
      <c r="A561" s="4" t="s">
        <v>1155</v>
      </c>
      <c r="B561" s="4" t="s">
        <v>310</v>
      </c>
      <c r="C561" s="8" t="s">
        <v>1715</v>
      </c>
      <c r="D561" s="10" t="s">
        <v>1602</v>
      </c>
      <c r="E561" s="7"/>
    </row>
    <row r="562" spans="1:5" ht="15">
      <c r="A562" s="4" t="s">
        <v>693</v>
      </c>
      <c r="B562" s="4" t="s">
        <v>345</v>
      </c>
      <c r="C562" s="8"/>
      <c r="D562" s="10">
        <v>200</v>
      </c>
      <c r="E562" s="7"/>
    </row>
    <row r="563" spans="1:5" ht="15">
      <c r="A563" s="4" t="s">
        <v>694</v>
      </c>
      <c r="B563" s="4" t="s">
        <v>331</v>
      </c>
      <c r="C563" s="8"/>
      <c r="D563" s="10" t="s">
        <v>1602</v>
      </c>
      <c r="E563" s="7"/>
    </row>
    <row r="564" spans="1:5" ht="15">
      <c r="A564" s="4" t="s">
        <v>695</v>
      </c>
      <c r="B564" s="4" t="s">
        <v>696</v>
      </c>
      <c r="C564" s="8">
        <v>275</v>
      </c>
      <c r="D564" s="10">
        <v>285</v>
      </c>
      <c r="E564" s="7">
        <f>+D564-C564</f>
        <v>10</v>
      </c>
    </row>
    <row r="565" spans="1:5" ht="15">
      <c r="A565" s="4" t="s">
        <v>1195</v>
      </c>
      <c r="B565" s="4" t="s">
        <v>1196</v>
      </c>
      <c r="C565" s="8" t="s">
        <v>1810</v>
      </c>
      <c r="D565" s="10" t="s">
        <v>1737</v>
      </c>
      <c r="E565" s="7">
        <f>614-602</f>
        <v>12</v>
      </c>
    </row>
    <row r="566" spans="1:5" ht="15">
      <c r="A566" s="4" t="s">
        <v>1197</v>
      </c>
      <c r="B566" s="4" t="s">
        <v>1198</v>
      </c>
      <c r="C566" s="8" t="s">
        <v>1811</v>
      </c>
      <c r="D566" s="10" t="s">
        <v>1738</v>
      </c>
      <c r="E566" s="7">
        <f>707-760</f>
        <v>-53</v>
      </c>
    </row>
    <row r="567" spans="1:5" ht="15">
      <c r="A567" s="4" t="s">
        <v>1199</v>
      </c>
      <c r="B567" s="4" t="s">
        <v>1200</v>
      </c>
      <c r="C567" s="8">
        <v>280</v>
      </c>
      <c r="D567" s="10">
        <v>280</v>
      </c>
      <c r="E567" s="7">
        <f aca="true" t="shared" si="20" ref="E567:E585">+D567-C567</f>
        <v>0</v>
      </c>
    </row>
    <row r="568" spans="1:5" ht="15">
      <c r="A568" s="4" t="s">
        <v>1201</v>
      </c>
      <c r="B568" s="4" t="s">
        <v>1202</v>
      </c>
      <c r="C568" s="8">
        <v>300</v>
      </c>
      <c r="D568" s="10">
        <v>305</v>
      </c>
      <c r="E568" s="7">
        <f t="shared" si="20"/>
        <v>5</v>
      </c>
    </row>
    <row r="569" spans="1:5" ht="15">
      <c r="A569" s="4" t="s">
        <v>1203</v>
      </c>
      <c r="B569" s="4" t="s">
        <v>1204</v>
      </c>
      <c r="C569" s="8">
        <v>280</v>
      </c>
      <c r="D569" s="10">
        <v>300</v>
      </c>
      <c r="E569" s="7">
        <f t="shared" si="20"/>
        <v>20</v>
      </c>
    </row>
    <row r="570" spans="1:5" ht="15">
      <c r="A570" s="4" t="s">
        <v>1205</v>
      </c>
      <c r="B570" s="4" t="s">
        <v>1206</v>
      </c>
      <c r="C570" s="8">
        <v>250</v>
      </c>
      <c r="D570" s="10">
        <v>200</v>
      </c>
      <c r="E570" s="7">
        <f t="shared" si="20"/>
        <v>-50</v>
      </c>
    </row>
    <row r="571" spans="1:5" ht="15">
      <c r="A571" s="4" t="s">
        <v>1207</v>
      </c>
      <c r="B571" s="4" t="s">
        <v>1208</v>
      </c>
      <c r="C571" s="8">
        <v>250</v>
      </c>
      <c r="D571" s="10">
        <v>260</v>
      </c>
      <c r="E571" s="7">
        <f t="shared" si="20"/>
        <v>10</v>
      </c>
    </row>
    <row r="572" spans="1:5" ht="15">
      <c r="A572" s="4" t="s">
        <v>1209</v>
      </c>
      <c r="B572" s="4" t="s">
        <v>72</v>
      </c>
      <c r="C572" s="8">
        <v>265</v>
      </c>
      <c r="D572" s="10">
        <v>265</v>
      </c>
      <c r="E572" s="7">
        <f t="shared" si="20"/>
        <v>0</v>
      </c>
    </row>
    <row r="573" spans="1:5" ht="15">
      <c r="A573" s="4" t="s">
        <v>1210</v>
      </c>
      <c r="B573" s="4" t="s">
        <v>1211</v>
      </c>
      <c r="C573" s="8">
        <v>270</v>
      </c>
      <c r="D573" s="10">
        <v>245</v>
      </c>
      <c r="E573" s="7">
        <f t="shared" si="20"/>
        <v>-25</v>
      </c>
    </row>
    <row r="574" spans="1:5" ht="15">
      <c r="A574" s="4" t="s">
        <v>1212</v>
      </c>
      <c r="B574" s="4" t="s">
        <v>1213</v>
      </c>
      <c r="C574" s="8">
        <v>330</v>
      </c>
      <c r="D574" s="10">
        <v>320</v>
      </c>
      <c r="E574" s="7">
        <f t="shared" si="20"/>
        <v>-10</v>
      </c>
    </row>
    <row r="575" spans="1:5" ht="15">
      <c r="A575" s="4" t="s">
        <v>1214</v>
      </c>
      <c r="B575" s="4" t="s">
        <v>1215</v>
      </c>
      <c r="C575" s="8">
        <v>300</v>
      </c>
      <c r="D575" s="10">
        <v>310</v>
      </c>
      <c r="E575" s="7">
        <f t="shared" si="20"/>
        <v>10</v>
      </c>
    </row>
    <row r="576" spans="1:5" ht="15">
      <c r="A576" s="4" t="s">
        <v>1216</v>
      </c>
      <c r="B576" s="4" t="s">
        <v>180</v>
      </c>
      <c r="C576" s="8">
        <v>225</v>
      </c>
      <c r="D576" s="10">
        <v>250</v>
      </c>
      <c r="E576" s="7">
        <f t="shared" si="20"/>
        <v>25</v>
      </c>
    </row>
    <row r="577" spans="1:5" ht="15">
      <c r="A577" s="4" t="s">
        <v>1217</v>
      </c>
      <c r="B577" s="4" t="s">
        <v>1218</v>
      </c>
      <c r="C577" s="8">
        <v>225</v>
      </c>
      <c r="D577" s="10">
        <v>265</v>
      </c>
      <c r="E577" s="7">
        <f t="shared" si="20"/>
        <v>40</v>
      </c>
    </row>
    <row r="578" spans="1:5" ht="15">
      <c r="A578" s="4" t="s">
        <v>1219</v>
      </c>
      <c r="B578" s="4" t="s">
        <v>76</v>
      </c>
      <c r="C578" s="8">
        <v>235</v>
      </c>
      <c r="D578" s="10">
        <v>250</v>
      </c>
      <c r="E578" s="7">
        <f t="shared" si="20"/>
        <v>15</v>
      </c>
    </row>
    <row r="579" spans="1:5" ht="15">
      <c r="A579" s="4" t="s">
        <v>1220</v>
      </c>
      <c r="B579" s="4" t="s">
        <v>1221</v>
      </c>
      <c r="C579" s="8">
        <v>215</v>
      </c>
      <c r="D579" s="10">
        <v>240</v>
      </c>
      <c r="E579" s="7">
        <f t="shared" si="20"/>
        <v>25</v>
      </c>
    </row>
    <row r="580" spans="1:5" ht="15">
      <c r="A580" s="4" t="s">
        <v>1222</v>
      </c>
      <c r="B580" s="4" t="s">
        <v>1223</v>
      </c>
      <c r="C580" s="8">
        <v>370</v>
      </c>
      <c r="D580" s="10">
        <v>370</v>
      </c>
      <c r="E580" s="7">
        <f t="shared" si="20"/>
        <v>0</v>
      </c>
    </row>
    <row r="581" spans="1:5" ht="15">
      <c r="A581" s="4" t="s">
        <v>1224</v>
      </c>
      <c r="B581" s="4" t="s">
        <v>1225</v>
      </c>
      <c r="C581" s="8">
        <v>267</v>
      </c>
      <c r="D581" s="10">
        <v>290</v>
      </c>
      <c r="E581" s="7">
        <f t="shared" si="20"/>
        <v>23</v>
      </c>
    </row>
    <row r="582" spans="1:5" ht="15">
      <c r="A582" s="4" t="s">
        <v>1226</v>
      </c>
      <c r="B582" s="4" t="s">
        <v>1227</v>
      </c>
      <c r="C582" s="8">
        <v>340</v>
      </c>
      <c r="D582" s="10">
        <v>340</v>
      </c>
      <c r="E582" s="7">
        <f t="shared" si="20"/>
        <v>0</v>
      </c>
    </row>
    <row r="583" spans="1:5" ht="15">
      <c r="A583" s="4" t="s">
        <v>1228</v>
      </c>
      <c r="B583" s="4" t="s">
        <v>1229</v>
      </c>
      <c r="C583" s="8">
        <v>270</v>
      </c>
      <c r="D583" s="10">
        <v>270</v>
      </c>
      <c r="E583" s="7">
        <f t="shared" si="20"/>
        <v>0</v>
      </c>
    </row>
    <row r="584" spans="1:5" ht="15">
      <c r="A584" s="4" t="s">
        <v>1230</v>
      </c>
      <c r="B584" s="4" t="s">
        <v>1231</v>
      </c>
      <c r="C584" s="8">
        <v>285</v>
      </c>
      <c r="D584" s="10">
        <v>300</v>
      </c>
      <c r="E584" s="7">
        <f t="shared" si="20"/>
        <v>15</v>
      </c>
    </row>
    <row r="585" spans="1:5" ht="15">
      <c r="A585" s="4" t="s">
        <v>1232</v>
      </c>
      <c r="B585" s="4" t="s">
        <v>1233</v>
      </c>
      <c r="C585" s="8">
        <v>300</v>
      </c>
      <c r="D585" s="10">
        <v>280</v>
      </c>
      <c r="E585" s="7">
        <f t="shared" si="20"/>
        <v>-20</v>
      </c>
    </row>
    <row r="586" spans="1:5" ht="15">
      <c r="A586" s="4" t="s">
        <v>1234</v>
      </c>
      <c r="B586" s="4" t="s">
        <v>1235</v>
      </c>
      <c r="D586" s="10">
        <v>300</v>
      </c>
      <c r="E586" s="7"/>
    </row>
    <row r="587" spans="1:5" ht="15">
      <c r="A587" s="4" t="s">
        <v>1236</v>
      </c>
      <c r="B587" s="4" t="s">
        <v>1237</v>
      </c>
      <c r="C587" s="8">
        <v>210</v>
      </c>
      <c r="D587" s="10">
        <v>205</v>
      </c>
      <c r="E587" s="7">
        <f>+D587-C587</f>
        <v>-5</v>
      </c>
    </row>
    <row r="588" spans="1:5" ht="15">
      <c r="A588" s="4" t="s">
        <v>1238</v>
      </c>
      <c r="B588" s="4" t="s">
        <v>1239</v>
      </c>
      <c r="C588" s="8">
        <v>275</v>
      </c>
      <c r="D588" s="10">
        <v>270</v>
      </c>
      <c r="E588" s="7">
        <f>+D588-C588</f>
        <v>-5</v>
      </c>
    </row>
    <row r="589" spans="1:5" ht="15">
      <c r="A589" s="4" t="s">
        <v>1240</v>
      </c>
      <c r="B589" s="4" t="s">
        <v>1241</v>
      </c>
      <c r="C589" s="8">
        <v>245</v>
      </c>
      <c r="D589" s="10">
        <v>265</v>
      </c>
      <c r="E589" s="7">
        <f>+D589-C589</f>
        <v>20</v>
      </c>
    </row>
    <row r="590" spans="1:5" ht="15">
      <c r="A590" s="4" t="s">
        <v>1242</v>
      </c>
      <c r="B590" s="4" t="s">
        <v>1243</v>
      </c>
      <c r="C590" s="8">
        <v>260</v>
      </c>
      <c r="D590" s="10">
        <v>265</v>
      </c>
      <c r="E590" s="7">
        <f>+D590-C590</f>
        <v>5</v>
      </c>
    </row>
    <row r="591" spans="1:5" ht="15">
      <c r="A591" s="4" t="s">
        <v>1244</v>
      </c>
      <c r="B591" s="4" t="s">
        <v>1245</v>
      </c>
      <c r="C591" s="8">
        <v>300</v>
      </c>
      <c r="D591" s="10">
        <v>300</v>
      </c>
      <c r="E591" s="7">
        <f>+D591-C591</f>
        <v>0</v>
      </c>
    </row>
    <row r="592" spans="1:5" ht="15">
      <c r="A592" s="4" t="s">
        <v>1246</v>
      </c>
      <c r="B592" s="4" t="s">
        <v>1247</v>
      </c>
      <c r="D592" s="10" t="s">
        <v>1739</v>
      </c>
      <c r="E592" s="7"/>
    </row>
    <row r="593" spans="1:5" ht="15">
      <c r="A593" s="4" t="s">
        <v>1248</v>
      </c>
      <c r="B593" s="4" t="s">
        <v>1249</v>
      </c>
      <c r="C593" s="8">
        <v>315</v>
      </c>
      <c r="D593" s="10">
        <v>280</v>
      </c>
      <c r="E593" s="7">
        <f>+D593-C593</f>
        <v>-35</v>
      </c>
    </row>
    <row r="594" spans="1:5" ht="15">
      <c r="A594" s="4" t="s">
        <v>1250</v>
      </c>
      <c r="B594" s="4" t="s">
        <v>1251</v>
      </c>
      <c r="C594" s="8">
        <v>260</v>
      </c>
      <c r="D594" s="10">
        <v>280</v>
      </c>
      <c r="E594" s="7">
        <f>+D594-C594</f>
        <v>20</v>
      </c>
    </row>
    <row r="595" spans="1:5" ht="15">
      <c r="A595" s="4" t="s">
        <v>1252</v>
      </c>
      <c r="B595" s="4" t="s">
        <v>1253</v>
      </c>
      <c r="C595" s="8" t="s">
        <v>1812</v>
      </c>
      <c r="D595" s="10" t="s">
        <v>1604</v>
      </c>
      <c r="E595" s="7">
        <f>700-550</f>
        <v>150</v>
      </c>
    </row>
    <row r="596" spans="1:5" ht="15">
      <c r="A596" s="4" t="s">
        <v>1254</v>
      </c>
      <c r="B596" s="4" t="s">
        <v>1255</v>
      </c>
      <c r="C596" s="8">
        <v>415</v>
      </c>
      <c r="D596" s="10" t="s">
        <v>1646</v>
      </c>
      <c r="E596" s="7">
        <f>+D596-C596</f>
        <v>20</v>
      </c>
    </row>
    <row r="597" spans="1:5" ht="15">
      <c r="A597" s="4" t="s">
        <v>1256</v>
      </c>
      <c r="B597" s="4" t="s">
        <v>1257</v>
      </c>
      <c r="C597" s="8">
        <v>370</v>
      </c>
      <c r="D597" s="10" t="s">
        <v>1740</v>
      </c>
      <c r="E597" s="7">
        <f>+D597-C597</f>
        <v>-45</v>
      </c>
    </row>
    <row r="598" spans="1:5" ht="15">
      <c r="A598" s="4" t="s">
        <v>1258</v>
      </c>
      <c r="B598" s="4" t="s">
        <v>1259</v>
      </c>
      <c r="C598" s="8">
        <v>425</v>
      </c>
      <c r="D598" s="10">
        <v>450</v>
      </c>
      <c r="E598" s="7">
        <f>+D598-C598</f>
        <v>25</v>
      </c>
    </row>
    <row r="599" spans="1:5" ht="15">
      <c r="A599" s="4" t="s">
        <v>1260</v>
      </c>
      <c r="B599" s="4" t="s">
        <v>1261</v>
      </c>
      <c r="C599" s="8" t="s">
        <v>1813</v>
      </c>
      <c r="D599" s="10" t="s">
        <v>1680</v>
      </c>
      <c r="E599" s="7">
        <f>320-305</f>
        <v>15</v>
      </c>
    </row>
    <row r="600" spans="1:5" ht="15">
      <c r="A600" s="4" t="s">
        <v>1262</v>
      </c>
      <c r="B600" s="4" t="s">
        <v>1263</v>
      </c>
      <c r="C600" s="8" t="s">
        <v>1814</v>
      </c>
      <c r="D600" s="10" t="s">
        <v>1741</v>
      </c>
      <c r="E600" s="7">
        <v>0</v>
      </c>
    </row>
    <row r="601" spans="1:5" ht="15">
      <c r="A601" s="4" t="s">
        <v>1264</v>
      </c>
      <c r="B601" s="4" t="s">
        <v>1265</v>
      </c>
      <c r="C601" s="8">
        <v>430</v>
      </c>
      <c r="D601" s="10" t="s">
        <v>1628</v>
      </c>
      <c r="E601" s="7">
        <f aca="true" t="shared" si="21" ref="E601:E638">+D601-C601</f>
        <v>-5</v>
      </c>
    </row>
    <row r="602" spans="1:5" ht="15">
      <c r="A602" s="4" t="s">
        <v>1266</v>
      </c>
      <c r="B602" s="4" t="s">
        <v>1267</v>
      </c>
      <c r="C602" s="8">
        <v>355</v>
      </c>
      <c r="D602" s="10" t="s">
        <v>1661</v>
      </c>
      <c r="E602" s="7">
        <f t="shared" si="21"/>
        <v>-25</v>
      </c>
    </row>
    <row r="603" spans="1:5" ht="15">
      <c r="A603" s="4" t="s">
        <v>1268</v>
      </c>
      <c r="B603" s="4" t="s">
        <v>44</v>
      </c>
      <c r="C603" s="8">
        <v>325</v>
      </c>
      <c r="D603" s="10" t="s">
        <v>1740</v>
      </c>
      <c r="E603" s="7">
        <f t="shared" si="21"/>
        <v>0</v>
      </c>
    </row>
    <row r="604" spans="1:5" ht="15">
      <c r="A604" s="4" t="s">
        <v>1269</v>
      </c>
      <c r="B604" s="4" t="s">
        <v>1270</v>
      </c>
      <c r="C604" s="8">
        <v>325</v>
      </c>
      <c r="D604" s="10" t="s">
        <v>1634</v>
      </c>
      <c r="E604" s="7">
        <f t="shared" si="21"/>
        <v>45</v>
      </c>
    </row>
    <row r="605" spans="1:5" ht="15">
      <c r="A605" s="4" t="s">
        <v>1271</v>
      </c>
      <c r="B605" s="4" t="s">
        <v>1272</v>
      </c>
      <c r="C605" s="8">
        <v>385</v>
      </c>
      <c r="D605" s="10" t="s">
        <v>1642</v>
      </c>
      <c r="E605" s="7">
        <f t="shared" si="21"/>
        <v>15</v>
      </c>
    </row>
    <row r="606" spans="1:5" ht="15">
      <c r="A606" s="4" t="s">
        <v>1273</v>
      </c>
      <c r="B606" s="4" t="s">
        <v>1274</v>
      </c>
      <c r="C606" s="8">
        <v>485</v>
      </c>
      <c r="D606" s="10" t="s">
        <v>1659</v>
      </c>
      <c r="E606" s="7">
        <f t="shared" si="21"/>
        <v>5</v>
      </c>
    </row>
    <row r="607" spans="1:5" ht="15">
      <c r="A607" s="4" t="s">
        <v>1275</v>
      </c>
      <c r="B607" s="4" t="s">
        <v>1276</v>
      </c>
      <c r="C607" s="8">
        <v>365</v>
      </c>
      <c r="D607" s="10" t="s">
        <v>1653</v>
      </c>
      <c r="E607" s="7">
        <f t="shared" si="21"/>
        <v>50</v>
      </c>
    </row>
    <row r="608" spans="1:5" ht="15">
      <c r="A608" s="4" t="s">
        <v>1277</v>
      </c>
      <c r="B608" s="4" t="s">
        <v>726</v>
      </c>
      <c r="C608" s="8">
        <v>375</v>
      </c>
      <c r="D608" s="10" t="s">
        <v>1648</v>
      </c>
      <c r="E608" s="7">
        <f t="shared" si="21"/>
        <v>0</v>
      </c>
    </row>
    <row r="609" spans="1:5" ht="15">
      <c r="A609" s="4" t="s">
        <v>1278</v>
      </c>
      <c r="B609" s="4" t="s">
        <v>1279</v>
      </c>
      <c r="C609" s="8">
        <v>335</v>
      </c>
      <c r="D609" s="10" t="s">
        <v>1730</v>
      </c>
      <c r="E609" s="7">
        <f t="shared" si="21"/>
        <v>10</v>
      </c>
    </row>
    <row r="610" spans="1:5" ht="15">
      <c r="A610" s="4" t="s">
        <v>1280</v>
      </c>
      <c r="B610" s="4" t="s">
        <v>1281</v>
      </c>
      <c r="C610" s="8">
        <v>320</v>
      </c>
      <c r="D610" s="10" t="s">
        <v>1720</v>
      </c>
      <c r="E610" s="7">
        <f t="shared" si="21"/>
        <v>15</v>
      </c>
    </row>
    <row r="611" spans="1:5" ht="15">
      <c r="A611" s="4" t="s">
        <v>1282</v>
      </c>
      <c r="B611" s="4" t="s">
        <v>1283</v>
      </c>
      <c r="C611" s="8">
        <v>440</v>
      </c>
      <c r="D611" s="10" t="s">
        <v>1628</v>
      </c>
      <c r="E611" s="7">
        <f t="shared" si="21"/>
        <v>-15</v>
      </c>
    </row>
    <row r="612" spans="1:5" ht="15">
      <c r="A612" s="4" t="s">
        <v>1284</v>
      </c>
      <c r="B612" s="4" t="s">
        <v>1285</v>
      </c>
      <c r="C612" s="8">
        <v>340</v>
      </c>
      <c r="D612" s="10" t="s">
        <v>1730</v>
      </c>
      <c r="E612" s="7">
        <f t="shared" si="21"/>
        <v>5</v>
      </c>
    </row>
    <row r="613" spans="1:5" ht="15">
      <c r="A613" s="4" t="s">
        <v>1286</v>
      </c>
      <c r="B613" s="4" t="s">
        <v>1287</v>
      </c>
      <c r="C613" s="8">
        <v>325</v>
      </c>
      <c r="D613" s="10" t="s">
        <v>1740</v>
      </c>
      <c r="E613" s="7">
        <f t="shared" si="21"/>
        <v>0</v>
      </c>
    </row>
    <row r="614" spans="1:5" ht="15">
      <c r="A614" s="4" t="s">
        <v>1288</v>
      </c>
      <c r="B614" s="4" t="s">
        <v>1289</v>
      </c>
      <c r="C614" s="8">
        <v>355</v>
      </c>
      <c r="D614" s="10" t="s">
        <v>1732</v>
      </c>
      <c r="E614" s="7">
        <f t="shared" si="21"/>
        <v>-45</v>
      </c>
    </row>
    <row r="615" spans="1:5" ht="15">
      <c r="A615" s="4" t="s">
        <v>1290</v>
      </c>
      <c r="B615" s="4" t="s">
        <v>331</v>
      </c>
      <c r="C615" s="8">
        <v>405</v>
      </c>
      <c r="D615" s="10" t="s">
        <v>1645</v>
      </c>
      <c r="E615" s="7">
        <f t="shared" si="21"/>
        <v>15</v>
      </c>
    </row>
    <row r="616" spans="1:5" ht="15">
      <c r="A616" s="4" t="s">
        <v>1291</v>
      </c>
      <c r="B616" s="4" t="s">
        <v>1292</v>
      </c>
      <c r="C616" s="8">
        <v>335</v>
      </c>
      <c r="D616" s="10" t="s">
        <v>1648</v>
      </c>
      <c r="E616" s="7">
        <f t="shared" si="21"/>
        <v>40</v>
      </c>
    </row>
    <row r="617" spans="1:5" ht="15">
      <c r="A617" s="4" t="s">
        <v>1293</v>
      </c>
      <c r="B617" s="4" t="s">
        <v>1294</v>
      </c>
      <c r="C617" s="8">
        <v>420</v>
      </c>
      <c r="D617" s="10" t="s">
        <v>1645</v>
      </c>
      <c r="E617" s="7">
        <f t="shared" si="21"/>
        <v>0</v>
      </c>
    </row>
    <row r="618" spans="1:5" ht="15">
      <c r="A618" s="4" t="s">
        <v>1295</v>
      </c>
      <c r="B618" s="4" t="s">
        <v>1296</v>
      </c>
      <c r="C618" s="8">
        <v>420</v>
      </c>
      <c r="D618" s="10" t="s">
        <v>1645</v>
      </c>
      <c r="E618" s="7">
        <f t="shared" si="21"/>
        <v>0</v>
      </c>
    </row>
    <row r="619" spans="1:5" ht="15">
      <c r="A619" s="4" t="s">
        <v>1297</v>
      </c>
      <c r="B619" s="4" t="s">
        <v>1298</v>
      </c>
      <c r="C619" s="8">
        <v>420</v>
      </c>
      <c r="D619" s="10" t="s">
        <v>1647</v>
      </c>
      <c r="E619" s="7">
        <f t="shared" si="21"/>
        <v>25</v>
      </c>
    </row>
    <row r="620" spans="1:5" ht="15">
      <c r="A620" s="4" t="s">
        <v>1299</v>
      </c>
      <c r="B620" s="4" t="s">
        <v>314</v>
      </c>
      <c r="C620" s="8">
        <v>470</v>
      </c>
      <c r="D620" s="10" t="s">
        <v>1637</v>
      </c>
      <c r="E620" s="7">
        <f t="shared" si="21"/>
        <v>5</v>
      </c>
    </row>
    <row r="621" spans="1:5" ht="15">
      <c r="A621" s="4" t="s">
        <v>1300</v>
      </c>
      <c r="B621" s="4" t="s">
        <v>1301</v>
      </c>
      <c r="C621" s="8">
        <v>435</v>
      </c>
      <c r="D621" s="10" t="s">
        <v>1651</v>
      </c>
      <c r="E621" s="7">
        <f t="shared" si="21"/>
        <v>5</v>
      </c>
    </row>
    <row r="622" spans="1:5" ht="15">
      <c r="A622" s="4" t="s">
        <v>1302</v>
      </c>
      <c r="B622" s="4" t="s">
        <v>266</v>
      </c>
      <c r="C622" s="8">
        <v>390</v>
      </c>
      <c r="D622" s="10" t="s">
        <v>1646</v>
      </c>
      <c r="E622" s="7">
        <f t="shared" si="21"/>
        <v>45</v>
      </c>
    </row>
    <row r="623" spans="1:5" ht="15">
      <c r="A623" s="4" t="s">
        <v>1303</v>
      </c>
      <c r="B623" s="4" t="s">
        <v>1304</v>
      </c>
      <c r="C623" s="8">
        <v>395</v>
      </c>
      <c r="D623" s="10" t="s">
        <v>1642</v>
      </c>
      <c r="E623" s="7">
        <f t="shared" si="21"/>
        <v>5</v>
      </c>
    </row>
    <row r="624" spans="1:5" ht="15">
      <c r="A624" s="4" t="s">
        <v>1305</v>
      </c>
      <c r="B624" s="4" t="s">
        <v>1306</v>
      </c>
      <c r="C624" s="8">
        <v>300</v>
      </c>
      <c r="D624" s="10" t="s">
        <v>1661</v>
      </c>
      <c r="E624" s="7">
        <f t="shared" si="21"/>
        <v>30</v>
      </c>
    </row>
    <row r="625" spans="1:5" ht="15">
      <c r="A625" s="4" t="s">
        <v>1307</v>
      </c>
      <c r="B625" s="4" t="s">
        <v>1308</v>
      </c>
      <c r="C625" s="8">
        <v>375</v>
      </c>
      <c r="D625" s="10" t="s">
        <v>1646</v>
      </c>
      <c r="E625" s="7">
        <f t="shared" si="21"/>
        <v>60</v>
      </c>
    </row>
    <row r="626" spans="1:5" ht="15">
      <c r="A626" s="4" t="s">
        <v>1309</v>
      </c>
      <c r="B626" s="4" t="s">
        <v>421</v>
      </c>
      <c r="C626" s="8">
        <v>355</v>
      </c>
      <c r="D626" s="10" t="s">
        <v>1662</v>
      </c>
      <c r="E626" s="7">
        <f t="shared" si="21"/>
        <v>40</v>
      </c>
    </row>
    <row r="627" spans="1:5" ht="15">
      <c r="A627" s="4" t="s">
        <v>1310</v>
      </c>
      <c r="B627" s="4" t="s">
        <v>62</v>
      </c>
      <c r="C627" s="8">
        <v>350</v>
      </c>
      <c r="D627" s="10" t="s">
        <v>1663</v>
      </c>
      <c r="E627" s="7">
        <f t="shared" si="21"/>
        <v>35</v>
      </c>
    </row>
    <row r="628" spans="1:5" ht="15">
      <c r="A628" s="4" t="s">
        <v>1311</v>
      </c>
      <c r="B628" s="4" t="s">
        <v>1312</v>
      </c>
      <c r="C628" s="8">
        <v>415</v>
      </c>
      <c r="D628" s="10" t="s">
        <v>1712</v>
      </c>
      <c r="E628" s="7">
        <f t="shared" si="21"/>
        <v>35</v>
      </c>
    </row>
    <row r="629" spans="1:5" ht="15">
      <c r="A629" s="4" t="s">
        <v>1313</v>
      </c>
      <c r="B629" s="4" t="s">
        <v>174</v>
      </c>
      <c r="C629" s="8">
        <v>415</v>
      </c>
      <c r="D629" s="10" t="s">
        <v>1712</v>
      </c>
      <c r="E629" s="7">
        <f t="shared" si="21"/>
        <v>35</v>
      </c>
    </row>
    <row r="630" spans="1:5" ht="15">
      <c r="A630" s="4" t="s">
        <v>1314</v>
      </c>
      <c r="B630" s="4" t="s">
        <v>84</v>
      </c>
      <c r="C630" s="8">
        <v>420</v>
      </c>
      <c r="D630" s="10" t="s">
        <v>1645</v>
      </c>
      <c r="E630" s="7">
        <f t="shared" si="21"/>
        <v>0</v>
      </c>
    </row>
    <row r="631" spans="1:5" ht="15">
      <c r="A631" s="4" t="s">
        <v>1315</v>
      </c>
      <c r="B631" s="4" t="s">
        <v>1316</v>
      </c>
      <c r="C631" s="8">
        <v>400</v>
      </c>
      <c r="D631" s="10" t="s">
        <v>1653</v>
      </c>
      <c r="E631" s="7">
        <f t="shared" si="21"/>
        <v>15</v>
      </c>
    </row>
    <row r="632" spans="1:5" ht="15">
      <c r="A632" s="4" t="s">
        <v>1317</v>
      </c>
      <c r="B632" s="4" t="s">
        <v>1318</v>
      </c>
      <c r="C632" s="8">
        <v>390</v>
      </c>
      <c r="D632" s="10" t="s">
        <v>1649</v>
      </c>
      <c r="E632" s="7">
        <f t="shared" si="21"/>
        <v>70</v>
      </c>
    </row>
    <row r="633" spans="1:5" ht="15">
      <c r="A633" s="4" t="s">
        <v>1319</v>
      </c>
      <c r="B633" s="4" t="s">
        <v>1320</v>
      </c>
      <c r="C633" s="8">
        <v>305</v>
      </c>
      <c r="D633" s="10" t="s">
        <v>1692</v>
      </c>
      <c r="E633" s="7">
        <f t="shared" si="21"/>
        <v>55</v>
      </c>
    </row>
    <row r="634" spans="1:5" ht="15">
      <c r="A634" s="4" t="s">
        <v>1321</v>
      </c>
      <c r="B634" s="4" t="s">
        <v>1322</v>
      </c>
      <c r="C634" s="8">
        <v>310</v>
      </c>
      <c r="D634" s="10" t="s">
        <v>1742</v>
      </c>
      <c r="E634" s="7">
        <f t="shared" si="21"/>
        <v>40</v>
      </c>
    </row>
    <row r="635" spans="1:5" ht="15">
      <c r="A635" s="4" t="s">
        <v>1323</v>
      </c>
      <c r="B635" s="4" t="s">
        <v>1324</v>
      </c>
      <c r="C635" s="8">
        <v>370</v>
      </c>
      <c r="D635" s="10" t="s">
        <v>1743</v>
      </c>
      <c r="E635" s="7">
        <f t="shared" si="21"/>
        <v>-15</v>
      </c>
    </row>
    <row r="636" spans="1:5" ht="15">
      <c r="A636" s="4" t="s">
        <v>1325</v>
      </c>
      <c r="B636" s="4" t="s">
        <v>82</v>
      </c>
      <c r="C636" s="8">
        <v>450</v>
      </c>
      <c r="D636" s="10" t="s">
        <v>1637</v>
      </c>
      <c r="E636" s="7">
        <f t="shared" si="21"/>
        <v>25</v>
      </c>
    </row>
    <row r="637" spans="1:5" ht="15">
      <c r="A637" s="4" t="s">
        <v>1326</v>
      </c>
      <c r="B637" s="4" t="s">
        <v>1327</v>
      </c>
      <c r="C637" s="8">
        <v>380</v>
      </c>
      <c r="D637" s="10" t="s">
        <v>1633</v>
      </c>
      <c r="E637" s="7">
        <f t="shared" si="21"/>
        <v>10</v>
      </c>
    </row>
    <row r="638" spans="1:5" ht="15">
      <c r="A638" s="4" t="s">
        <v>1328</v>
      </c>
      <c r="B638" s="4" t="s">
        <v>1329</v>
      </c>
      <c r="C638" s="8">
        <v>480</v>
      </c>
      <c r="D638" s="10" t="s">
        <v>1649</v>
      </c>
      <c r="E638" s="7">
        <f t="shared" si="21"/>
        <v>-20</v>
      </c>
    </row>
    <row r="639" spans="1:5" ht="15">
      <c r="A639" s="4" t="s">
        <v>1330</v>
      </c>
      <c r="B639" s="4" t="s">
        <v>1331</v>
      </c>
      <c r="C639" s="8">
        <v>470</v>
      </c>
      <c r="D639" s="10" t="s">
        <v>1688</v>
      </c>
      <c r="E639" s="7">
        <f>485-470</f>
        <v>15</v>
      </c>
    </row>
    <row r="640" spans="1:5" ht="15">
      <c r="A640" s="4" t="s">
        <v>1332</v>
      </c>
      <c r="B640" s="4" t="s">
        <v>1333</v>
      </c>
      <c r="C640" s="8" t="s">
        <v>1688</v>
      </c>
      <c r="D640" s="10" t="s">
        <v>1699</v>
      </c>
      <c r="E640" s="7">
        <f>495-485</f>
        <v>10</v>
      </c>
    </row>
    <row r="641" spans="1:5" ht="15">
      <c r="A641" s="4" t="s">
        <v>1334</v>
      </c>
      <c r="B641" s="4" t="s">
        <v>1335</v>
      </c>
      <c r="C641" s="8" t="s">
        <v>1815</v>
      </c>
      <c r="D641" s="10" t="s">
        <v>1744</v>
      </c>
      <c r="E641" s="7">
        <f>475-440</f>
        <v>35</v>
      </c>
    </row>
    <row r="642" spans="1:5" ht="15">
      <c r="A642" s="4" t="s">
        <v>1336</v>
      </c>
      <c r="B642" s="4" t="s">
        <v>1337</v>
      </c>
      <c r="C642" s="8">
        <v>350</v>
      </c>
      <c r="D642" s="10" t="s">
        <v>1692</v>
      </c>
      <c r="E642" s="7">
        <f>+D642-C642</f>
        <v>10</v>
      </c>
    </row>
    <row r="643" spans="1:5" ht="15">
      <c r="A643" s="4" t="s">
        <v>1338</v>
      </c>
      <c r="B643" s="4" t="s">
        <v>1339</v>
      </c>
      <c r="C643" s="8">
        <v>430</v>
      </c>
      <c r="D643" s="10" t="s">
        <v>1632</v>
      </c>
      <c r="E643" s="7">
        <f>+D643-C643</f>
        <v>0</v>
      </c>
    </row>
    <row r="644" spans="1:5" ht="15">
      <c r="A644" s="4" t="s">
        <v>1340</v>
      </c>
      <c r="B644" s="4" t="s">
        <v>1341</v>
      </c>
      <c r="C644" s="8" t="s">
        <v>1785</v>
      </c>
      <c r="D644" s="10" t="s">
        <v>1654</v>
      </c>
      <c r="E644" s="7">
        <f>405-395</f>
        <v>10</v>
      </c>
    </row>
    <row r="645" spans="1:5" ht="15">
      <c r="A645" s="4" t="s">
        <v>1342</v>
      </c>
      <c r="B645" s="4" t="s">
        <v>1343</v>
      </c>
      <c r="C645" s="8">
        <v>370</v>
      </c>
      <c r="D645" s="10">
        <v>415</v>
      </c>
      <c r="E645" s="7">
        <f>+D645-C645</f>
        <v>45</v>
      </c>
    </row>
    <row r="646" spans="1:5" ht="15">
      <c r="A646" s="4" t="s">
        <v>1344</v>
      </c>
      <c r="B646" s="4" t="s">
        <v>496</v>
      </c>
      <c r="C646" s="8" t="s">
        <v>1816</v>
      </c>
      <c r="D646" s="10" t="s">
        <v>1745</v>
      </c>
      <c r="E646" s="7">
        <f>390-385</f>
        <v>5</v>
      </c>
    </row>
    <row r="647" spans="1:5" ht="15">
      <c r="A647" s="4" t="s">
        <v>1345</v>
      </c>
      <c r="B647" s="4" t="s">
        <v>770</v>
      </c>
      <c r="C647" s="8">
        <v>555</v>
      </c>
      <c r="D647" s="10">
        <v>560</v>
      </c>
      <c r="E647" s="7">
        <f>+D647-C647</f>
        <v>5</v>
      </c>
    </row>
    <row r="648" spans="1:5" ht="15">
      <c r="A648" s="4" t="s">
        <v>1346</v>
      </c>
      <c r="B648" s="4" t="s">
        <v>773</v>
      </c>
      <c r="C648" s="8" t="s">
        <v>1715</v>
      </c>
      <c r="D648" s="10" t="s">
        <v>1746</v>
      </c>
      <c r="E648" s="7"/>
    </row>
    <row r="649" spans="1:5" ht="15">
      <c r="A649" s="4" t="s">
        <v>1347</v>
      </c>
      <c r="B649" s="4" t="s">
        <v>355</v>
      </c>
      <c r="C649" s="8">
        <v>510</v>
      </c>
      <c r="D649" s="10" t="s">
        <v>1710</v>
      </c>
      <c r="E649" s="7">
        <f aca="true" t="shared" si="22" ref="E649:E657">+D649-C649</f>
        <v>0</v>
      </c>
    </row>
    <row r="650" spans="1:5" ht="15">
      <c r="A650" s="4" t="s">
        <v>1348</v>
      </c>
      <c r="B650" s="4" t="s">
        <v>70</v>
      </c>
      <c r="C650" s="8">
        <v>355</v>
      </c>
      <c r="D650" s="10" t="s">
        <v>1743</v>
      </c>
      <c r="E650" s="7">
        <f t="shared" si="22"/>
        <v>0</v>
      </c>
    </row>
    <row r="651" spans="1:5" ht="15">
      <c r="A651" s="4" t="s">
        <v>1349</v>
      </c>
      <c r="B651" s="4" t="s">
        <v>1350</v>
      </c>
      <c r="C651" s="8">
        <v>315</v>
      </c>
      <c r="D651" s="10" t="s">
        <v>1640</v>
      </c>
      <c r="E651" s="7">
        <f t="shared" si="22"/>
        <v>25</v>
      </c>
    </row>
    <row r="652" spans="1:5" ht="15">
      <c r="A652" s="4" t="s">
        <v>1351</v>
      </c>
      <c r="B652" s="4" t="s">
        <v>1352</v>
      </c>
      <c r="C652" s="8">
        <v>310</v>
      </c>
      <c r="D652" s="10" t="s">
        <v>1742</v>
      </c>
      <c r="E652" s="7">
        <f t="shared" si="22"/>
        <v>40</v>
      </c>
    </row>
    <row r="653" spans="1:5" ht="15">
      <c r="A653" s="4" t="s">
        <v>1353</v>
      </c>
      <c r="B653" s="4" t="s">
        <v>1354</v>
      </c>
      <c r="C653" s="8">
        <v>470</v>
      </c>
      <c r="D653" s="10" t="s">
        <v>1639</v>
      </c>
      <c r="E653" s="7">
        <f t="shared" si="22"/>
        <v>-15</v>
      </c>
    </row>
    <row r="654" spans="1:5" ht="15">
      <c r="A654" s="4" t="s">
        <v>1355</v>
      </c>
      <c r="B654" s="4" t="s">
        <v>1356</v>
      </c>
      <c r="C654" s="8">
        <v>405</v>
      </c>
      <c r="D654" s="10" t="s">
        <v>1628</v>
      </c>
      <c r="E654" s="7">
        <f t="shared" si="22"/>
        <v>20</v>
      </c>
    </row>
    <row r="655" spans="1:5" ht="15">
      <c r="A655" s="4" t="s">
        <v>1357</v>
      </c>
      <c r="B655" s="4" t="s">
        <v>1358</v>
      </c>
      <c r="C655" s="8">
        <v>365</v>
      </c>
      <c r="D655" s="10" t="s">
        <v>1642</v>
      </c>
      <c r="E655" s="7">
        <f t="shared" si="22"/>
        <v>35</v>
      </c>
    </row>
    <row r="656" spans="1:5" ht="15">
      <c r="A656" s="4" t="s">
        <v>1359</v>
      </c>
      <c r="B656" s="4" t="s">
        <v>426</v>
      </c>
      <c r="C656" s="8">
        <v>400</v>
      </c>
      <c r="D656" s="10" t="s">
        <v>1652</v>
      </c>
      <c r="E656" s="7">
        <f t="shared" si="22"/>
        <v>10</v>
      </c>
    </row>
    <row r="657" spans="1:5" ht="15">
      <c r="A657" s="4" t="s">
        <v>1360</v>
      </c>
      <c r="B657" s="4" t="s">
        <v>1361</v>
      </c>
      <c r="C657" s="8">
        <v>460</v>
      </c>
      <c r="D657" s="10" t="s">
        <v>1632</v>
      </c>
      <c r="E657" s="7">
        <f t="shared" si="22"/>
        <v>-30</v>
      </c>
    </row>
    <row r="658" spans="1:5" ht="15">
      <c r="A658" s="4" t="s">
        <v>1362</v>
      </c>
      <c r="B658" s="4" t="s">
        <v>1363</v>
      </c>
      <c r="D658" s="10" t="s">
        <v>1642</v>
      </c>
      <c r="E658" s="7"/>
    </row>
    <row r="659" spans="1:5" ht="15">
      <c r="A659" s="4" t="s">
        <v>1364</v>
      </c>
      <c r="B659" s="4" t="s">
        <v>10</v>
      </c>
      <c r="C659" s="8" t="s">
        <v>1770</v>
      </c>
      <c r="D659" s="10" t="s">
        <v>1649</v>
      </c>
      <c r="E659" s="7">
        <f>460-455</f>
        <v>5</v>
      </c>
    </row>
    <row r="660" spans="1:5" ht="15">
      <c r="A660" s="4" t="s">
        <v>1365</v>
      </c>
      <c r="B660" s="4" t="s">
        <v>12</v>
      </c>
      <c r="C660" s="8" t="s">
        <v>1715</v>
      </c>
      <c r="D660" s="10" t="s">
        <v>1715</v>
      </c>
      <c r="E660" s="7"/>
    </row>
    <row r="661" spans="1:5" ht="15">
      <c r="A661" s="4" t="s">
        <v>1366</v>
      </c>
      <c r="B661" s="4" t="s">
        <v>300</v>
      </c>
      <c r="C661" s="8">
        <v>415</v>
      </c>
      <c r="D661" s="10" t="s">
        <v>1628</v>
      </c>
      <c r="E661" s="7">
        <f>+D661-C661</f>
        <v>10</v>
      </c>
    </row>
    <row r="662" spans="1:5" ht="15">
      <c r="A662" s="4" t="s">
        <v>1367</v>
      </c>
      <c r="B662" s="4" t="s">
        <v>302</v>
      </c>
      <c r="C662" s="8" t="s">
        <v>1817</v>
      </c>
      <c r="D662" s="10" t="s">
        <v>1715</v>
      </c>
      <c r="E662" s="7"/>
    </row>
    <row r="663" spans="1:5" ht="15">
      <c r="A663" s="4" t="s">
        <v>1368</v>
      </c>
      <c r="B663" s="4" t="s">
        <v>304</v>
      </c>
      <c r="C663" s="8">
        <v>405</v>
      </c>
      <c r="D663" s="10" t="s">
        <v>1623</v>
      </c>
      <c r="E663" s="7">
        <f>435-405</f>
        <v>30</v>
      </c>
    </row>
    <row r="664" spans="1:5" ht="15">
      <c r="A664" s="4" t="s">
        <v>1369</v>
      </c>
      <c r="B664" s="4" t="s">
        <v>306</v>
      </c>
      <c r="C664" s="8" t="s">
        <v>1818</v>
      </c>
      <c r="D664" s="10" t="s">
        <v>1747</v>
      </c>
      <c r="E664" s="7">
        <v>0</v>
      </c>
    </row>
    <row r="665" spans="1:5" ht="15">
      <c r="A665" s="4" t="s">
        <v>1370</v>
      </c>
      <c r="B665" s="4" t="s">
        <v>308</v>
      </c>
      <c r="C665" s="8" t="s">
        <v>1620</v>
      </c>
      <c r="D665" s="10" t="s">
        <v>1719</v>
      </c>
      <c r="E665" s="7">
        <f>465-445</f>
        <v>20</v>
      </c>
    </row>
    <row r="666" spans="1:5" ht="15">
      <c r="A666" s="4" t="s">
        <v>1371</v>
      </c>
      <c r="B666" s="4" t="s">
        <v>310</v>
      </c>
      <c r="C666" s="8" t="s">
        <v>1715</v>
      </c>
      <c r="D666" s="10" t="s">
        <v>1602</v>
      </c>
      <c r="E666" s="7"/>
    </row>
    <row r="667" spans="1:5" ht="15">
      <c r="A667" s="4" t="s">
        <v>1156</v>
      </c>
      <c r="B667" s="4" t="s">
        <v>1157</v>
      </c>
      <c r="C667" s="8">
        <v>305</v>
      </c>
      <c r="D667" s="10">
        <v>335</v>
      </c>
      <c r="E667" s="7">
        <f aca="true" t="shared" si="23" ref="E667:E674">+D667-C667</f>
        <v>30</v>
      </c>
    </row>
    <row r="668" spans="1:5" ht="15">
      <c r="A668" s="4" t="s">
        <v>1158</v>
      </c>
      <c r="B668" s="4" t="s">
        <v>30</v>
      </c>
      <c r="C668" s="8">
        <v>300</v>
      </c>
      <c r="D668" s="10">
        <v>300</v>
      </c>
      <c r="E668" s="7">
        <f t="shared" si="23"/>
        <v>0</v>
      </c>
    </row>
    <row r="669" spans="1:5" ht="15">
      <c r="A669" s="4" t="s">
        <v>1159</v>
      </c>
      <c r="B669" s="4" t="s">
        <v>246</v>
      </c>
      <c r="C669" s="8">
        <v>270</v>
      </c>
      <c r="D669" s="10">
        <v>275</v>
      </c>
      <c r="E669" s="7">
        <f t="shared" si="23"/>
        <v>5</v>
      </c>
    </row>
    <row r="670" spans="1:5" ht="15">
      <c r="A670" s="4" t="s">
        <v>1160</v>
      </c>
      <c r="B670" s="4" t="s">
        <v>1161</v>
      </c>
      <c r="C670" s="8">
        <v>225</v>
      </c>
      <c r="D670" s="10">
        <v>250</v>
      </c>
      <c r="E670" s="7">
        <f t="shared" si="23"/>
        <v>25</v>
      </c>
    </row>
    <row r="671" spans="1:5" ht="15">
      <c r="A671" s="4" t="s">
        <v>1162</v>
      </c>
      <c r="B671" s="4" t="s">
        <v>1163</v>
      </c>
      <c r="C671" s="8">
        <v>245</v>
      </c>
      <c r="D671" s="10">
        <v>250</v>
      </c>
      <c r="E671" s="7">
        <f t="shared" si="23"/>
        <v>5</v>
      </c>
    </row>
    <row r="672" spans="1:5" ht="15">
      <c r="A672" s="4" t="s">
        <v>1164</v>
      </c>
      <c r="B672" s="4" t="s">
        <v>1165</v>
      </c>
      <c r="C672" s="8">
        <v>260</v>
      </c>
      <c r="D672" s="10">
        <v>283</v>
      </c>
      <c r="E672" s="7">
        <f t="shared" si="23"/>
        <v>23</v>
      </c>
    </row>
    <row r="673" spans="1:5" ht="15">
      <c r="A673" s="4" t="s">
        <v>1166</v>
      </c>
      <c r="B673" s="4" t="s">
        <v>1167</v>
      </c>
      <c r="C673" s="8">
        <v>275</v>
      </c>
      <c r="D673" s="10">
        <v>290</v>
      </c>
      <c r="E673" s="7">
        <f t="shared" si="23"/>
        <v>15</v>
      </c>
    </row>
    <row r="674" spans="1:5" ht="15">
      <c r="A674" s="4" t="s">
        <v>1168</v>
      </c>
      <c r="B674" s="4" t="s">
        <v>1169</v>
      </c>
      <c r="C674" s="8">
        <v>275</v>
      </c>
      <c r="D674" s="10">
        <v>220</v>
      </c>
      <c r="E674" s="7">
        <f t="shared" si="23"/>
        <v>-55</v>
      </c>
    </row>
    <row r="675" spans="1:5" ht="15">
      <c r="A675" s="4" t="s">
        <v>1170</v>
      </c>
      <c r="B675" s="4" t="s">
        <v>76</v>
      </c>
      <c r="D675" s="10">
        <v>285</v>
      </c>
      <c r="E675" s="7"/>
    </row>
    <row r="676" spans="1:5" ht="15">
      <c r="A676" s="4" t="s">
        <v>1171</v>
      </c>
      <c r="B676" s="4" t="s">
        <v>1172</v>
      </c>
      <c r="C676" s="8">
        <v>235</v>
      </c>
      <c r="D676" s="10">
        <v>300</v>
      </c>
      <c r="E676" s="7">
        <f>+D676-C676</f>
        <v>65</v>
      </c>
    </row>
    <row r="677" spans="1:5" ht="15">
      <c r="A677" s="4" t="s">
        <v>1173</v>
      </c>
      <c r="B677" s="4" t="s">
        <v>1174</v>
      </c>
      <c r="C677" s="8"/>
      <c r="D677" s="10">
        <v>305</v>
      </c>
      <c r="E677" s="7"/>
    </row>
    <row r="678" spans="1:5" ht="15">
      <c r="A678" s="4" t="s">
        <v>1175</v>
      </c>
      <c r="B678" s="4" t="s">
        <v>10</v>
      </c>
      <c r="C678" s="8" t="s">
        <v>1725</v>
      </c>
      <c r="D678" s="10" t="s">
        <v>1735</v>
      </c>
      <c r="E678" s="7">
        <f>390-400</f>
        <v>-10</v>
      </c>
    </row>
    <row r="679" spans="1:5" ht="15">
      <c r="A679" s="4" t="s">
        <v>1176</v>
      </c>
      <c r="B679" s="4" t="s">
        <v>14</v>
      </c>
      <c r="C679" s="8">
        <v>365</v>
      </c>
      <c r="D679" s="10">
        <v>380</v>
      </c>
      <c r="E679" s="7">
        <f>+D679-C679</f>
        <v>15</v>
      </c>
    </row>
    <row r="680" spans="1:5" ht="15">
      <c r="A680" s="4" t="s">
        <v>1177</v>
      </c>
      <c r="B680" s="4" t="s">
        <v>304</v>
      </c>
      <c r="C680" s="8" t="s">
        <v>1819</v>
      </c>
      <c r="D680" s="10">
        <v>350</v>
      </c>
      <c r="E680" s="7">
        <f>350-355</f>
        <v>-5</v>
      </c>
    </row>
    <row r="681" spans="1:5" ht="15">
      <c r="A681" s="4" t="s">
        <v>1178</v>
      </c>
      <c r="B681" s="4" t="s">
        <v>12</v>
      </c>
      <c r="C681" s="8" t="s">
        <v>1602</v>
      </c>
      <c r="D681" s="10" t="s">
        <v>1602</v>
      </c>
      <c r="E681" s="7"/>
    </row>
    <row r="682" spans="1:5" ht="15">
      <c r="A682" s="4" t="s">
        <v>1179</v>
      </c>
      <c r="B682" s="4" t="s">
        <v>16</v>
      </c>
      <c r="C682" s="8" t="s">
        <v>1602</v>
      </c>
      <c r="D682" s="10" t="s">
        <v>1602</v>
      </c>
      <c r="E682" s="7"/>
    </row>
    <row r="683" spans="1:5" ht="15">
      <c r="A683" s="4" t="s">
        <v>1180</v>
      </c>
      <c r="B683" s="4" t="s">
        <v>306</v>
      </c>
      <c r="C683" s="8" t="s">
        <v>1602</v>
      </c>
      <c r="D683" s="10" t="s">
        <v>1602</v>
      </c>
      <c r="E683" s="7"/>
    </row>
    <row r="684" spans="1:5" ht="15">
      <c r="A684" s="4" t="s">
        <v>1181</v>
      </c>
      <c r="B684" s="4" t="s">
        <v>1182</v>
      </c>
      <c r="C684" s="8">
        <v>275</v>
      </c>
      <c r="D684" s="10">
        <v>275</v>
      </c>
      <c r="E684" s="7">
        <f>+D684-C684</f>
        <v>0</v>
      </c>
    </row>
    <row r="685" spans="1:5" ht="15">
      <c r="A685" s="4" t="s">
        <v>1183</v>
      </c>
      <c r="B685" s="4" t="s">
        <v>1184</v>
      </c>
      <c r="D685" s="10">
        <v>300</v>
      </c>
      <c r="E685" s="7"/>
    </row>
    <row r="686" spans="1:5" ht="15">
      <c r="A686" s="4" t="s">
        <v>1376</v>
      </c>
      <c r="B686" s="4" t="s">
        <v>320</v>
      </c>
      <c r="C686" s="8" t="s">
        <v>1693</v>
      </c>
      <c r="D686" s="10" t="s">
        <v>1636</v>
      </c>
      <c r="E686" s="7">
        <f>500-510</f>
        <v>-10</v>
      </c>
    </row>
    <row r="687" spans="1:5" ht="15">
      <c r="A687" s="4" t="s">
        <v>1377</v>
      </c>
      <c r="B687" s="4" t="s">
        <v>323</v>
      </c>
      <c r="C687" s="8">
        <v>490</v>
      </c>
      <c r="D687" s="10" t="s">
        <v>1748</v>
      </c>
      <c r="E687" s="7">
        <f>+D687-C687</f>
        <v>-10</v>
      </c>
    </row>
    <row r="688" spans="1:5" ht="15">
      <c r="A688" s="4" t="s">
        <v>1378</v>
      </c>
      <c r="B688" s="4" t="s">
        <v>192</v>
      </c>
      <c r="C688" s="8">
        <v>350</v>
      </c>
      <c r="D688" s="10" t="s">
        <v>1742</v>
      </c>
      <c r="E688" s="7">
        <f>+D688-C688</f>
        <v>0</v>
      </c>
    </row>
    <row r="689" spans="1:5" ht="15">
      <c r="A689" s="4" t="s">
        <v>1379</v>
      </c>
      <c r="B689" s="4" t="s">
        <v>1380</v>
      </c>
      <c r="C689" s="8">
        <v>365</v>
      </c>
      <c r="D689" s="10" t="s">
        <v>1661</v>
      </c>
      <c r="E689" s="7">
        <f>+D689-C689</f>
        <v>-35</v>
      </c>
    </row>
    <row r="690" spans="1:5" ht="15">
      <c r="A690" s="4" t="s">
        <v>1381</v>
      </c>
      <c r="B690" s="4" t="s">
        <v>574</v>
      </c>
      <c r="C690" s="8" t="s">
        <v>1603</v>
      </c>
      <c r="D690" s="10" t="s">
        <v>1603</v>
      </c>
      <c r="E690" s="7"/>
    </row>
    <row r="691" spans="1:5" ht="15">
      <c r="A691" s="4" t="s">
        <v>1382</v>
      </c>
      <c r="B691" s="4" t="s">
        <v>355</v>
      </c>
      <c r="C691" s="8">
        <v>505</v>
      </c>
      <c r="D691" s="10" t="s">
        <v>1636</v>
      </c>
      <c r="E691" s="7">
        <f aca="true" t="shared" si="24" ref="E691:E700">+D691-C691</f>
        <v>-5</v>
      </c>
    </row>
    <row r="692" spans="1:5" ht="15">
      <c r="A692" s="4" t="s">
        <v>1383</v>
      </c>
      <c r="B692" s="4" t="s">
        <v>194</v>
      </c>
      <c r="C692" s="8">
        <v>380</v>
      </c>
      <c r="D692" s="10" t="s">
        <v>1633</v>
      </c>
      <c r="E692" s="7">
        <f t="shared" si="24"/>
        <v>10</v>
      </c>
    </row>
    <row r="693" spans="1:5" ht="15">
      <c r="A693" s="4" t="s">
        <v>1384</v>
      </c>
      <c r="B693" s="4" t="s">
        <v>726</v>
      </c>
      <c r="C693" s="8">
        <v>380</v>
      </c>
      <c r="D693" s="10" t="s">
        <v>1630</v>
      </c>
      <c r="E693" s="7">
        <f t="shared" si="24"/>
        <v>0</v>
      </c>
    </row>
    <row r="694" spans="1:5" ht="15">
      <c r="A694" s="4" t="s">
        <v>1385</v>
      </c>
      <c r="B694" s="4" t="s">
        <v>1386</v>
      </c>
      <c r="C694" s="8">
        <v>460</v>
      </c>
      <c r="D694" s="10" t="s">
        <v>1712</v>
      </c>
      <c r="E694" s="7">
        <f t="shared" si="24"/>
        <v>-10</v>
      </c>
    </row>
    <row r="695" spans="1:5" ht="15">
      <c r="A695" s="4" t="s">
        <v>1387</v>
      </c>
      <c r="B695" s="4" t="s">
        <v>1388</v>
      </c>
      <c r="C695" s="8">
        <v>360</v>
      </c>
      <c r="D695" s="10" t="s">
        <v>1692</v>
      </c>
      <c r="E695" s="7">
        <f t="shared" si="24"/>
        <v>0</v>
      </c>
    </row>
    <row r="696" spans="1:5" ht="15">
      <c r="A696" s="4" t="s">
        <v>1389</v>
      </c>
      <c r="B696" s="4" t="s">
        <v>1390</v>
      </c>
      <c r="C696" s="8">
        <v>370</v>
      </c>
      <c r="D696" s="10" t="s">
        <v>1634</v>
      </c>
      <c r="E696" s="7">
        <f t="shared" si="24"/>
        <v>0</v>
      </c>
    </row>
    <row r="697" spans="1:5" ht="15">
      <c r="A697" s="4" t="s">
        <v>1391</v>
      </c>
      <c r="B697" s="4" t="s">
        <v>1392</v>
      </c>
      <c r="C697" s="8">
        <v>385</v>
      </c>
      <c r="D697" s="10" t="s">
        <v>1633</v>
      </c>
      <c r="E697" s="7">
        <f t="shared" si="24"/>
        <v>5</v>
      </c>
    </row>
    <row r="698" spans="1:5" ht="15">
      <c r="A698" s="4" t="s">
        <v>1393</v>
      </c>
      <c r="B698" s="4" t="s">
        <v>776</v>
      </c>
      <c r="C698" s="8">
        <v>405</v>
      </c>
      <c r="D698" s="10" t="s">
        <v>1662</v>
      </c>
      <c r="E698" s="7">
        <f t="shared" si="24"/>
        <v>-10</v>
      </c>
    </row>
    <row r="699" spans="1:5" ht="15">
      <c r="A699" s="4" t="s">
        <v>1394</v>
      </c>
      <c r="B699" s="4" t="s">
        <v>941</v>
      </c>
      <c r="C699" s="8">
        <v>400</v>
      </c>
      <c r="D699" s="10" t="s">
        <v>1642</v>
      </c>
      <c r="E699" s="7">
        <f t="shared" si="24"/>
        <v>0</v>
      </c>
    </row>
    <row r="700" spans="1:5" ht="15">
      <c r="A700" s="4" t="s">
        <v>1395</v>
      </c>
      <c r="B700" s="4" t="s">
        <v>1396</v>
      </c>
      <c r="C700" s="8">
        <v>445</v>
      </c>
      <c r="D700" s="10" t="s">
        <v>1712</v>
      </c>
      <c r="E700" s="7">
        <f t="shared" si="24"/>
        <v>5</v>
      </c>
    </row>
    <row r="701" spans="1:5" ht="15">
      <c r="A701" s="4" t="s">
        <v>1397</v>
      </c>
      <c r="B701" s="4" t="s">
        <v>1398</v>
      </c>
      <c r="C701" s="8" t="s">
        <v>1603</v>
      </c>
      <c r="D701" s="10" t="s">
        <v>1603</v>
      </c>
      <c r="E701" s="7"/>
    </row>
    <row r="702" spans="1:5" ht="15">
      <c r="A702" s="4" t="s">
        <v>1399</v>
      </c>
      <c r="B702" s="4" t="s">
        <v>1400</v>
      </c>
      <c r="C702" s="8">
        <v>450</v>
      </c>
      <c r="D702" s="10" t="s">
        <v>1639</v>
      </c>
      <c r="E702" s="7">
        <f aca="true" t="shared" si="25" ref="E702:E715">+D702-C702</f>
        <v>5</v>
      </c>
    </row>
    <row r="703" spans="1:5" ht="15">
      <c r="A703" s="4" t="s">
        <v>1401</v>
      </c>
      <c r="B703" s="4" t="s">
        <v>1402</v>
      </c>
      <c r="C703" s="8">
        <v>355</v>
      </c>
      <c r="D703" s="10" t="s">
        <v>1742</v>
      </c>
      <c r="E703" s="7">
        <f t="shared" si="25"/>
        <v>-5</v>
      </c>
    </row>
    <row r="704" spans="1:5" ht="15">
      <c r="A704" s="4" t="s">
        <v>1403</v>
      </c>
      <c r="B704" s="4" t="s">
        <v>1404</v>
      </c>
      <c r="C704" s="8">
        <v>350</v>
      </c>
      <c r="D704" s="10" t="s">
        <v>1692</v>
      </c>
      <c r="E704" s="7">
        <f t="shared" si="25"/>
        <v>10</v>
      </c>
    </row>
    <row r="705" spans="1:5" ht="15">
      <c r="A705" s="4" t="s">
        <v>1405</v>
      </c>
      <c r="B705" s="4" t="s">
        <v>840</v>
      </c>
      <c r="C705" s="8">
        <v>400</v>
      </c>
      <c r="D705" s="10" t="s">
        <v>1654</v>
      </c>
      <c r="E705" s="7">
        <f t="shared" si="25"/>
        <v>5</v>
      </c>
    </row>
    <row r="706" spans="1:5" ht="15">
      <c r="A706" s="4" t="s">
        <v>1406</v>
      </c>
      <c r="B706" s="4" t="s">
        <v>22</v>
      </c>
      <c r="C706" s="8">
        <v>435</v>
      </c>
      <c r="D706" s="10" t="s">
        <v>1628</v>
      </c>
      <c r="E706" s="7">
        <f t="shared" si="25"/>
        <v>-10</v>
      </c>
    </row>
    <row r="707" spans="1:5" ht="15">
      <c r="A707" s="4" t="s">
        <v>1407</v>
      </c>
      <c r="B707" s="4" t="s">
        <v>1408</v>
      </c>
      <c r="C707" s="8">
        <v>360</v>
      </c>
      <c r="D707" s="10" t="s">
        <v>1733</v>
      </c>
      <c r="E707" s="7">
        <f t="shared" si="25"/>
        <v>5</v>
      </c>
    </row>
    <row r="708" spans="1:5" ht="15">
      <c r="A708" s="4" t="s">
        <v>1409</v>
      </c>
      <c r="B708" s="4" t="s">
        <v>1410</v>
      </c>
      <c r="C708" s="8">
        <v>455</v>
      </c>
      <c r="D708" s="10" t="s">
        <v>1646</v>
      </c>
      <c r="E708" s="7">
        <f t="shared" si="25"/>
        <v>-20</v>
      </c>
    </row>
    <row r="709" spans="1:5" ht="15">
      <c r="A709" s="4" t="s">
        <v>1411</v>
      </c>
      <c r="B709" s="4" t="s">
        <v>1412</v>
      </c>
      <c r="C709" s="8">
        <v>515</v>
      </c>
      <c r="D709" s="10" t="s">
        <v>1717</v>
      </c>
      <c r="E709" s="7">
        <f t="shared" si="25"/>
        <v>10</v>
      </c>
    </row>
    <row r="710" spans="1:5" ht="15">
      <c r="A710" s="4" t="s">
        <v>1413</v>
      </c>
      <c r="B710" s="4" t="s">
        <v>1414</v>
      </c>
      <c r="C710" s="8">
        <v>460</v>
      </c>
      <c r="D710" s="10" t="s">
        <v>1627</v>
      </c>
      <c r="E710" s="7">
        <f t="shared" si="25"/>
        <v>5</v>
      </c>
    </row>
    <row r="711" spans="1:5" ht="15">
      <c r="A711" s="4" t="s">
        <v>1415</v>
      </c>
      <c r="B711" s="4" t="s">
        <v>1416</v>
      </c>
      <c r="C711" s="8">
        <v>470</v>
      </c>
      <c r="D711" s="10" t="s">
        <v>1631</v>
      </c>
      <c r="E711" s="7">
        <f t="shared" si="25"/>
        <v>0</v>
      </c>
    </row>
    <row r="712" spans="1:5" ht="15">
      <c r="A712" s="4" t="s">
        <v>1417</v>
      </c>
      <c r="B712" s="4" t="s">
        <v>1418</v>
      </c>
      <c r="C712" s="8">
        <v>470</v>
      </c>
      <c r="D712" s="10" t="s">
        <v>1712</v>
      </c>
      <c r="E712" s="7">
        <f t="shared" si="25"/>
        <v>-20</v>
      </c>
    </row>
    <row r="713" spans="1:5" ht="15">
      <c r="A713" s="4" t="s">
        <v>1419</v>
      </c>
      <c r="B713" s="4" t="s">
        <v>1420</v>
      </c>
      <c r="C713" s="8">
        <v>480</v>
      </c>
      <c r="D713" s="10" t="s">
        <v>1631</v>
      </c>
      <c r="E713" s="7">
        <f t="shared" si="25"/>
        <v>-10</v>
      </c>
    </row>
    <row r="714" spans="1:5" ht="15">
      <c r="A714" s="4" t="s">
        <v>1421</v>
      </c>
      <c r="B714" s="4" t="s">
        <v>1422</v>
      </c>
      <c r="C714" s="8">
        <v>520</v>
      </c>
      <c r="D714" s="10" t="s">
        <v>1656</v>
      </c>
      <c r="E714" s="7">
        <f t="shared" si="25"/>
        <v>-25</v>
      </c>
    </row>
    <row r="715" spans="1:5" ht="15">
      <c r="A715" s="4" t="s">
        <v>1423</v>
      </c>
      <c r="B715" s="4" t="s">
        <v>1424</v>
      </c>
      <c r="C715" s="8">
        <v>435</v>
      </c>
      <c r="D715" s="10" t="s">
        <v>1720</v>
      </c>
      <c r="E715" s="7">
        <f t="shared" si="25"/>
        <v>-100</v>
      </c>
    </row>
    <row r="716" spans="1:5" ht="15">
      <c r="A716" s="4" t="s">
        <v>1425</v>
      </c>
      <c r="B716" s="4" t="s">
        <v>484</v>
      </c>
      <c r="C716" s="8" t="s">
        <v>1755</v>
      </c>
      <c r="D716" s="10" t="s">
        <v>1663</v>
      </c>
      <c r="E716" s="7">
        <f>385-365</f>
        <v>20</v>
      </c>
    </row>
    <row r="717" spans="1:5" ht="15">
      <c r="A717" s="4" t="s">
        <v>1426</v>
      </c>
      <c r="B717" s="4" t="s">
        <v>230</v>
      </c>
      <c r="C717" s="8">
        <v>370</v>
      </c>
      <c r="D717" s="10" t="s">
        <v>1634</v>
      </c>
      <c r="E717" s="7">
        <f aca="true" t="shared" si="26" ref="E717:E725">+D717-C717</f>
        <v>0</v>
      </c>
    </row>
    <row r="718" spans="1:5" ht="15">
      <c r="A718" s="4" t="s">
        <v>1427</v>
      </c>
      <c r="B718" s="4" t="s">
        <v>345</v>
      </c>
      <c r="C718" s="8">
        <v>405</v>
      </c>
      <c r="D718" s="10" t="s">
        <v>1652</v>
      </c>
      <c r="E718" s="7">
        <f t="shared" si="26"/>
        <v>5</v>
      </c>
    </row>
    <row r="719" spans="1:5" ht="15">
      <c r="A719" s="4" t="s">
        <v>1428</v>
      </c>
      <c r="B719" s="4" t="s">
        <v>547</v>
      </c>
      <c r="C719" s="8">
        <v>435</v>
      </c>
      <c r="D719" s="10" t="s">
        <v>1646</v>
      </c>
      <c r="E719" s="7">
        <f t="shared" si="26"/>
        <v>0</v>
      </c>
    </row>
    <row r="720" spans="1:5" ht="15">
      <c r="A720" s="4" t="s">
        <v>1429</v>
      </c>
      <c r="B720" s="4" t="s">
        <v>1430</v>
      </c>
      <c r="C720" s="8">
        <v>355</v>
      </c>
      <c r="D720" s="10" t="s">
        <v>1742</v>
      </c>
      <c r="E720" s="7">
        <f t="shared" si="26"/>
        <v>-5</v>
      </c>
    </row>
    <row r="721" spans="1:5" ht="15">
      <c r="A721" s="4" t="s">
        <v>1431</v>
      </c>
      <c r="B721" s="4" t="s">
        <v>1432</v>
      </c>
      <c r="C721" s="8">
        <v>445</v>
      </c>
      <c r="D721" s="10" t="s">
        <v>1712</v>
      </c>
      <c r="E721" s="7">
        <f t="shared" si="26"/>
        <v>5</v>
      </c>
    </row>
    <row r="722" spans="1:5" ht="15">
      <c r="A722" s="4" t="s">
        <v>1433</v>
      </c>
      <c r="B722" s="4" t="s">
        <v>1434</v>
      </c>
      <c r="C722" s="8">
        <v>405</v>
      </c>
      <c r="D722" s="10" t="s">
        <v>1652</v>
      </c>
      <c r="E722" s="7">
        <f t="shared" si="26"/>
        <v>5</v>
      </c>
    </row>
    <row r="723" spans="1:5" ht="15">
      <c r="A723" s="4" t="s">
        <v>1435</v>
      </c>
      <c r="B723" s="4" t="s">
        <v>1436</v>
      </c>
      <c r="C723" s="8">
        <v>420</v>
      </c>
      <c r="D723" s="10" t="s">
        <v>1628</v>
      </c>
      <c r="E723" s="7">
        <f t="shared" si="26"/>
        <v>5</v>
      </c>
    </row>
    <row r="724" spans="1:5" ht="15">
      <c r="A724" s="4" t="s">
        <v>1437</v>
      </c>
      <c r="B724" s="4" t="s">
        <v>166</v>
      </c>
      <c r="C724" s="8">
        <v>400</v>
      </c>
      <c r="D724" s="10" t="s">
        <v>1642</v>
      </c>
      <c r="E724" s="7">
        <f t="shared" si="26"/>
        <v>0</v>
      </c>
    </row>
    <row r="725" spans="1:5" ht="15">
      <c r="A725" s="4" t="s">
        <v>1438</v>
      </c>
      <c r="B725" s="4" t="s">
        <v>1439</v>
      </c>
      <c r="C725" s="8">
        <v>355</v>
      </c>
      <c r="D725" s="10" t="s">
        <v>1692</v>
      </c>
      <c r="E725" s="7">
        <f t="shared" si="26"/>
        <v>5</v>
      </c>
    </row>
    <row r="726" spans="1:5" ht="15">
      <c r="A726" s="4" t="s">
        <v>1440</v>
      </c>
      <c r="B726" s="4" t="s">
        <v>1441</v>
      </c>
      <c r="D726" s="10" t="s">
        <v>1630</v>
      </c>
      <c r="E726" s="7"/>
    </row>
    <row r="727" spans="1:5" ht="15">
      <c r="A727" s="4" t="s">
        <v>1442</v>
      </c>
      <c r="B727" s="4" t="s">
        <v>1443</v>
      </c>
      <c r="D727" s="10" t="s">
        <v>1603</v>
      </c>
      <c r="E727" s="7"/>
    </row>
    <row r="728" spans="1:5" ht="15">
      <c r="A728" s="4" t="s">
        <v>1444</v>
      </c>
      <c r="B728" s="4" t="s">
        <v>1445</v>
      </c>
      <c r="D728" s="10" t="s">
        <v>1603</v>
      </c>
      <c r="E728" s="7"/>
    </row>
    <row r="729" spans="1:5" ht="15">
      <c r="A729" s="4" t="s">
        <v>1446</v>
      </c>
      <c r="B729" s="4" t="s">
        <v>1447</v>
      </c>
      <c r="C729" s="8" t="s">
        <v>1749</v>
      </c>
      <c r="D729" s="10" t="s">
        <v>1749</v>
      </c>
      <c r="E729" s="7"/>
    </row>
    <row r="730" spans="1:5" ht="15">
      <c r="A730" s="4" t="s">
        <v>1185</v>
      </c>
      <c r="B730" s="4" t="s">
        <v>1186</v>
      </c>
      <c r="D730" s="10" t="s">
        <v>1731</v>
      </c>
      <c r="E730" s="7"/>
    </row>
    <row r="731" spans="1:5" ht="15">
      <c r="A731" s="4" t="s">
        <v>1187</v>
      </c>
      <c r="B731" s="4" t="s">
        <v>316</v>
      </c>
      <c r="C731" s="8" t="s">
        <v>1821</v>
      </c>
      <c r="D731" s="10" t="s">
        <v>1720</v>
      </c>
      <c r="E731" s="7">
        <f>335-325</f>
        <v>10</v>
      </c>
    </row>
    <row r="732" spans="1:5" ht="15">
      <c r="A732" s="4" t="s">
        <v>1188</v>
      </c>
      <c r="B732" s="4" t="s">
        <v>320</v>
      </c>
      <c r="C732" s="8" t="s">
        <v>1719</v>
      </c>
      <c r="D732" s="10" t="s">
        <v>1631</v>
      </c>
      <c r="E732" s="7">
        <f>470-465</f>
        <v>5</v>
      </c>
    </row>
    <row r="733" spans="1:5" ht="15">
      <c r="A733" s="4" t="s">
        <v>1189</v>
      </c>
      <c r="B733" s="4" t="s">
        <v>323</v>
      </c>
      <c r="C733" s="8">
        <v>425</v>
      </c>
      <c r="D733" s="10" t="s">
        <v>1632</v>
      </c>
      <c r="E733" s="7">
        <f>+D733-C733</f>
        <v>5</v>
      </c>
    </row>
    <row r="734" spans="1:5" ht="15">
      <c r="A734" s="4" t="s">
        <v>1190</v>
      </c>
      <c r="B734" s="4" t="s">
        <v>721</v>
      </c>
      <c r="C734" s="8">
        <v>360</v>
      </c>
      <c r="D734" s="10" t="s">
        <v>1692</v>
      </c>
      <c r="E734" s="7">
        <f>+D734-C734</f>
        <v>0</v>
      </c>
    </row>
    <row r="735" spans="1:5" ht="15">
      <c r="A735" s="4" t="s">
        <v>1191</v>
      </c>
      <c r="B735" s="4" t="s">
        <v>1192</v>
      </c>
      <c r="C735" s="8" t="s">
        <v>1707</v>
      </c>
      <c r="D735" s="10" t="s">
        <v>1736</v>
      </c>
      <c r="E735" s="7">
        <f>560-550</f>
        <v>10</v>
      </c>
    </row>
    <row r="736" spans="1:5" ht="15">
      <c r="A736" s="4" t="s">
        <v>1372</v>
      </c>
      <c r="B736" s="4" t="s">
        <v>1373</v>
      </c>
      <c r="C736" s="8">
        <v>300</v>
      </c>
      <c r="D736" s="10" t="s">
        <v>1729</v>
      </c>
      <c r="E736" s="7">
        <f aca="true" t="shared" si="27" ref="E736:E743">+D736-C736</f>
        <v>0</v>
      </c>
    </row>
    <row r="737" spans="1:5" ht="15">
      <c r="A737" s="4" t="s">
        <v>1374</v>
      </c>
      <c r="B737" s="4" t="s">
        <v>1375</v>
      </c>
      <c r="C737" s="8">
        <v>325</v>
      </c>
      <c r="D737" s="10" t="s">
        <v>1628</v>
      </c>
      <c r="E737" s="7">
        <f t="shared" si="27"/>
        <v>100</v>
      </c>
    </row>
    <row r="738" spans="1:5" ht="15">
      <c r="A738" s="4" t="s">
        <v>757</v>
      </c>
      <c r="B738" s="4" t="s">
        <v>329</v>
      </c>
      <c r="C738" s="8">
        <v>340</v>
      </c>
      <c r="D738" s="10">
        <v>320</v>
      </c>
      <c r="E738" s="7">
        <f t="shared" si="27"/>
        <v>-20</v>
      </c>
    </row>
    <row r="739" spans="1:5" ht="15">
      <c r="A739" s="4" t="s">
        <v>758</v>
      </c>
      <c r="B739" s="4" t="s">
        <v>137</v>
      </c>
      <c r="C739" s="8">
        <v>345</v>
      </c>
      <c r="D739" s="10">
        <v>325</v>
      </c>
      <c r="E739" s="7">
        <f t="shared" si="27"/>
        <v>-20</v>
      </c>
    </row>
    <row r="740" spans="1:5" ht="15">
      <c r="A740" s="4" t="s">
        <v>759</v>
      </c>
      <c r="B740" s="4" t="s">
        <v>550</v>
      </c>
      <c r="C740" s="8">
        <v>295</v>
      </c>
      <c r="D740" s="10">
        <v>290</v>
      </c>
      <c r="E740" s="7">
        <f t="shared" si="27"/>
        <v>-5</v>
      </c>
    </row>
    <row r="741" spans="1:5" ht="15">
      <c r="A741" s="4" t="s">
        <v>760</v>
      </c>
      <c r="B741" s="4" t="s">
        <v>30</v>
      </c>
      <c r="C741" s="8">
        <v>295</v>
      </c>
      <c r="D741" s="10">
        <v>290</v>
      </c>
      <c r="E741" s="7">
        <f t="shared" si="27"/>
        <v>-5</v>
      </c>
    </row>
    <row r="742" spans="1:5" ht="15">
      <c r="A742" s="4" t="s">
        <v>761</v>
      </c>
      <c r="B742" s="4" t="s">
        <v>355</v>
      </c>
      <c r="C742" s="8">
        <v>310</v>
      </c>
      <c r="D742" s="10">
        <v>320</v>
      </c>
      <c r="E742" s="7">
        <f t="shared" si="27"/>
        <v>10</v>
      </c>
    </row>
    <row r="743" spans="1:5" ht="15">
      <c r="A743" s="4" t="s">
        <v>762</v>
      </c>
      <c r="B743" s="4" t="s">
        <v>763</v>
      </c>
      <c r="C743" s="8">
        <v>215</v>
      </c>
      <c r="D743" s="10">
        <v>230</v>
      </c>
      <c r="E743" s="7">
        <f t="shared" si="27"/>
        <v>15</v>
      </c>
    </row>
    <row r="744" spans="1:5" ht="15">
      <c r="A744" s="4" t="s">
        <v>764</v>
      </c>
      <c r="B744" s="4" t="s">
        <v>345</v>
      </c>
      <c r="D744" s="10">
        <v>330</v>
      </c>
      <c r="E744" s="7"/>
    </row>
    <row r="745" spans="1:5" ht="15">
      <c r="A745" s="4" t="s">
        <v>765</v>
      </c>
      <c r="B745" s="4" t="s">
        <v>766</v>
      </c>
      <c r="D745" s="10">
        <v>240</v>
      </c>
      <c r="E745" s="7"/>
    </row>
    <row r="746" spans="1:5" ht="15">
      <c r="A746" s="4" t="s">
        <v>39</v>
      </c>
      <c r="B746" s="4" t="s">
        <v>40</v>
      </c>
      <c r="C746" s="8">
        <v>255</v>
      </c>
      <c r="D746" s="10" t="s">
        <v>1603</v>
      </c>
      <c r="E746" s="7"/>
    </row>
    <row r="747" spans="1:5" ht="15">
      <c r="A747" s="4" t="s">
        <v>41</v>
      </c>
      <c r="B747" s="4" t="s">
        <v>42</v>
      </c>
      <c r="C747" s="8">
        <v>285</v>
      </c>
      <c r="D747" s="10">
        <v>300</v>
      </c>
      <c r="E747" s="7">
        <f>+D747-C747</f>
        <v>15</v>
      </c>
    </row>
    <row r="748" spans="1:5" ht="15">
      <c r="A748" s="4" t="s">
        <v>43</v>
      </c>
      <c r="B748" s="4" t="s">
        <v>44</v>
      </c>
      <c r="C748" s="8">
        <v>265</v>
      </c>
      <c r="D748" s="10">
        <v>270</v>
      </c>
      <c r="E748" s="7">
        <f>+D748-C748</f>
        <v>5</v>
      </c>
    </row>
    <row r="749" spans="1:5" ht="15">
      <c r="A749" s="4" t="s">
        <v>767</v>
      </c>
      <c r="B749" s="4" t="s">
        <v>768</v>
      </c>
      <c r="C749" s="8" t="s">
        <v>1822</v>
      </c>
      <c r="D749" s="10" t="s">
        <v>1683</v>
      </c>
      <c r="E749" s="7">
        <f>729-727</f>
        <v>2</v>
      </c>
    </row>
    <row r="750" spans="1:5" ht="15">
      <c r="A750" s="4" t="s">
        <v>769</v>
      </c>
      <c r="B750" s="4" t="s">
        <v>770</v>
      </c>
      <c r="C750" s="8">
        <v>540</v>
      </c>
      <c r="D750" s="10" t="s">
        <v>1684</v>
      </c>
      <c r="E750" s="7">
        <f>535-540</f>
        <v>-5</v>
      </c>
    </row>
    <row r="751" spans="1:5" ht="15">
      <c r="A751" s="4" t="s">
        <v>771</v>
      </c>
      <c r="B751" s="4" t="s">
        <v>286</v>
      </c>
      <c r="C751" s="8" t="s">
        <v>1690</v>
      </c>
      <c r="D751" s="10" t="s">
        <v>1685</v>
      </c>
      <c r="E751" s="7">
        <f>545-555</f>
        <v>-10</v>
      </c>
    </row>
    <row r="752" spans="1:5" ht="15">
      <c r="A752" s="4" t="s">
        <v>772</v>
      </c>
      <c r="B752" s="4" t="s">
        <v>773</v>
      </c>
      <c r="C752" s="8" t="s">
        <v>1823</v>
      </c>
      <c r="D752" s="10" t="s">
        <v>1686</v>
      </c>
      <c r="E752" s="7">
        <f>58-56</f>
        <v>2</v>
      </c>
    </row>
    <row r="753" spans="1:5" ht="15">
      <c r="A753" s="4" t="s">
        <v>1467</v>
      </c>
      <c r="B753" s="4" t="s">
        <v>30</v>
      </c>
      <c r="C753" s="8">
        <v>280</v>
      </c>
      <c r="D753" s="10">
        <v>280</v>
      </c>
      <c r="E753" s="7">
        <f>+D753-C753</f>
        <v>0</v>
      </c>
    </row>
    <row r="754" spans="1:5" ht="15">
      <c r="A754" s="4" t="s">
        <v>1468</v>
      </c>
      <c r="B754" s="4" t="s">
        <v>1469</v>
      </c>
      <c r="D754" s="10">
        <v>285</v>
      </c>
      <c r="E754" s="7"/>
    </row>
    <row r="755" spans="1:5" ht="15">
      <c r="A755" s="4" t="s">
        <v>1470</v>
      </c>
      <c r="B755" s="4" t="s">
        <v>1471</v>
      </c>
      <c r="D755" s="10">
        <v>285</v>
      </c>
      <c r="E755" s="7"/>
    </row>
    <row r="756" spans="1:5" ht="15">
      <c r="A756" s="4" t="s">
        <v>1472</v>
      </c>
      <c r="B756" s="4" t="s">
        <v>1473</v>
      </c>
      <c r="D756" s="10">
        <v>330</v>
      </c>
      <c r="E756" s="7"/>
    </row>
    <row r="757" spans="1:5" ht="15">
      <c r="A757" s="4" t="s">
        <v>1474</v>
      </c>
      <c r="B757" s="4" t="s">
        <v>34</v>
      </c>
      <c r="C757" s="8">
        <v>333</v>
      </c>
      <c r="D757" s="10">
        <v>310</v>
      </c>
      <c r="E757" s="7">
        <f>+D757-C757</f>
        <v>-23</v>
      </c>
    </row>
    <row r="758" spans="1:5" ht="15">
      <c r="A758" s="4" t="s">
        <v>1475</v>
      </c>
      <c r="B758" s="4" t="s">
        <v>1476</v>
      </c>
      <c r="D758" s="10">
        <v>275</v>
      </c>
      <c r="E758" s="7"/>
    </row>
    <row r="759" spans="1:5" ht="15">
      <c r="A759" s="4" t="s">
        <v>1477</v>
      </c>
      <c r="B759" s="4" t="s">
        <v>1478</v>
      </c>
      <c r="C759" s="8">
        <v>290</v>
      </c>
      <c r="D759" s="10">
        <v>260</v>
      </c>
      <c r="E759" s="7">
        <f>+D759-C759</f>
        <v>-30</v>
      </c>
    </row>
    <row r="760" spans="1:5" ht="15">
      <c r="A760" s="4" t="s">
        <v>1479</v>
      </c>
      <c r="B760" s="4" t="s">
        <v>721</v>
      </c>
      <c r="C760" s="8">
        <v>290</v>
      </c>
      <c r="D760" s="10">
        <v>290</v>
      </c>
      <c r="E760" s="7">
        <f>+D760-C760</f>
        <v>0</v>
      </c>
    </row>
    <row r="761" spans="1:5" ht="15">
      <c r="A761" s="4" t="s">
        <v>1480</v>
      </c>
      <c r="B761" s="4" t="s">
        <v>38</v>
      </c>
      <c r="C761" s="8">
        <v>300</v>
      </c>
      <c r="D761" s="10">
        <v>300</v>
      </c>
      <c r="E761" s="7">
        <f>+D761-C761</f>
        <v>0</v>
      </c>
    </row>
    <row r="762" spans="1:5" ht="15">
      <c r="A762" s="4" t="s">
        <v>1481</v>
      </c>
      <c r="B762" s="4" t="s">
        <v>1482</v>
      </c>
      <c r="C762" s="8">
        <v>255</v>
      </c>
      <c r="D762" s="10">
        <v>265</v>
      </c>
      <c r="E762" s="7">
        <f>+D762-C762</f>
        <v>10</v>
      </c>
    </row>
    <row r="763" spans="1:5" ht="15">
      <c r="A763" s="4" t="s">
        <v>1483</v>
      </c>
      <c r="B763" s="4" t="s">
        <v>329</v>
      </c>
      <c r="D763" s="10">
        <v>260</v>
      </c>
      <c r="E763" s="7"/>
    </row>
    <row r="764" spans="1:5" ht="15">
      <c r="A764" s="4" t="s">
        <v>1484</v>
      </c>
      <c r="B764" s="4" t="s">
        <v>82</v>
      </c>
      <c r="C764" s="8" t="s">
        <v>1602</v>
      </c>
      <c r="D764" s="10" t="s">
        <v>1602</v>
      </c>
      <c r="E764" s="7"/>
    </row>
    <row r="765" spans="1:5" ht="15">
      <c r="A765" s="4" t="s">
        <v>1485</v>
      </c>
      <c r="B765" s="4" t="s">
        <v>76</v>
      </c>
      <c r="C765" s="8">
        <v>275</v>
      </c>
      <c r="D765" s="10">
        <v>260</v>
      </c>
      <c r="E765" s="7">
        <f>+D765-C765</f>
        <v>-15</v>
      </c>
    </row>
    <row r="766" spans="1:5" ht="15">
      <c r="A766" s="4" t="s">
        <v>1486</v>
      </c>
      <c r="B766" s="4" t="s">
        <v>1487</v>
      </c>
      <c r="C766" s="8">
        <v>285</v>
      </c>
      <c r="D766" s="10">
        <v>270</v>
      </c>
      <c r="E766" s="7">
        <f>+D766-C766</f>
        <v>-15</v>
      </c>
    </row>
    <row r="767" spans="1:5" ht="15">
      <c r="A767" s="4" t="s">
        <v>1488</v>
      </c>
      <c r="B767" s="4" t="s">
        <v>62</v>
      </c>
      <c r="C767" s="8">
        <v>310</v>
      </c>
      <c r="D767" s="10">
        <v>315</v>
      </c>
      <c r="E767" s="7">
        <f>+D767-C767</f>
        <v>5</v>
      </c>
    </row>
    <row r="768" spans="1:5" ht="15">
      <c r="A768" s="4" t="s">
        <v>1489</v>
      </c>
      <c r="B768" s="4" t="s">
        <v>1490</v>
      </c>
      <c r="C768" s="8">
        <v>310</v>
      </c>
      <c r="D768" s="10">
        <v>305</v>
      </c>
      <c r="E768" s="7">
        <f>+D768-C768</f>
        <v>-5</v>
      </c>
    </row>
    <row r="769" spans="1:5" ht="15">
      <c r="A769" s="4" t="s">
        <v>1491</v>
      </c>
      <c r="B769" s="4" t="s">
        <v>904</v>
      </c>
      <c r="C769" s="8">
        <v>400</v>
      </c>
      <c r="D769" s="10">
        <v>395</v>
      </c>
      <c r="E769" s="7">
        <f>+D769-C769</f>
        <v>-5</v>
      </c>
    </row>
    <row r="770" spans="1:5" ht="15">
      <c r="A770" s="4" t="s">
        <v>1492</v>
      </c>
      <c r="B770" s="4" t="s">
        <v>1493</v>
      </c>
      <c r="D770" s="10">
        <v>300</v>
      </c>
      <c r="E770" s="7"/>
    </row>
    <row r="771" spans="1:5" ht="15">
      <c r="A771" s="4" t="s">
        <v>1494</v>
      </c>
      <c r="B771" s="4" t="s">
        <v>1495</v>
      </c>
      <c r="C771" s="8">
        <v>305</v>
      </c>
      <c r="D771" s="10">
        <v>325</v>
      </c>
      <c r="E771" s="7">
        <f>+D771-C771</f>
        <v>20</v>
      </c>
    </row>
    <row r="772" spans="1:5" ht="15">
      <c r="A772" s="4" t="s">
        <v>1496</v>
      </c>
      <c r="B772" s="4" t="s">
        <v>1497</v>
      </c>
      <c r="C772" s="8">
        <v>305</v>
      </c>
      <c r="D772" s="10">
        <v>295</v>
      </c>
      <c r="E772" s="7">
        <f>+D772-C772</f>
        <v>-10</v>
      </c>
    </row>
    <row r="773" spans="1:5" ht="15">
      <c r="A773" s="4" t="s">
        <v>1498</v>
      </c>
      <c r="B773" s="4" t="s">
        <v>1499</v>
      </c>
      <c r="C773" s="8">
        <v>295</v>
      </c>
      <c r="D773" s="10">
        <v>340</v>
      </c>
      <c r="E773" s="7">
        <f>+D773-C773</f>
        <v>45</v>
      </c>
    </row>
    <row r="774" spans="1:5" ht="15">
      <c r="A774" s="4" t="s">
        <v>1500</v>
      </c>
      <c r="B774" s="4" t="s">
        <v>1501</v>
      </c>
      <c r="C774" s="8">
        <v>295</v>
      </c>
      <c r="D774" s="10">
        <v>315</v>
      </c>
      <c r="E774" s="7">
        <f>+D774-C774</f>
        <v>20</v>
      </c>
    </row>
    <row r="775" spans="1:5" ht="15">
      <c r="A775" s="4" t="s">
        <v>1448</v>
      </c>
      <c r="B775" s="4" t="s">
        <v>1449</v>
      </c>
      <c r="C775" s="8" t="s">
        <v>1824</v>
      </c>
      <c r="D775" s="10" t="s">
        <v>1603</v>
      </c>
      <c r="E775" s="7"/>
    </row>
    <row r="776" spans="1:5" ht="15">
      <c r="A776" s="4" t="s">
        <v>1450</v>
      </c>
      <c r="B776" s="4" t="s">
        <v>226</v>
      </c>
      <c r="C776" s="8" t="s">
        <v>1825</v>
      </c>
      <c r="D776" s="10" t="s">
        <v>1603</v>
      </c>
      <c r="E776" s="7"/>
    </row>
    <row r="777" spans="1:5" ht="15">
      <c r="A777" s="4" t="s">
        <v>725</v>
      </c>
      <c r="B777" s="4" t="s">
        <v>726</v>
      </c>
      <c r="C777" s="8" t="s">
        <v>1749</v>
      </c>
      <c r="D777" s="10">
        <v>240</v>
      </c>
      <c r="E777" s="7"/>
    </row>
    <row r="778" spans="1:5" ht="15">
      <c r="A778" s="4" t="s">
        <v>727</v>
      </c>
      <c r="B778" s="4" t="s">
        <v>712</v>
      </c>
      <c r="C778" s="8">
        <v>320</v>
      </c>
      <c r="D778" s="10">
        <v>260</v>
      </c>
      <c r="E778" s="7">
        <f aca="true" t="shared" si="28" ref="E778:E803">+D778-C778</f>
        <v>-60</v>
      </c>
    </row>
    <row r="779" spans="1:5" ht="15">
      <c r="A779" s="4" t="s">
        <v>728</v>
      </c>
      <c r="B779" s="4" t="s">
        <v>729</v>
      </c>
      <c r="C779" s="8">
        <v>220</v>
      </c>
      <c r="D779" s="10">
        <v>200</v>
      </c>
      <c r="E779" s="7">
        <f t="shared" si="28"/>
        <v>-20</v>
      </c>
    </row>
    <row r="780" spans="1:5" ht="15">
      <c r="A780" s="4" t="s">
        <v>730</v>
      </c>
      <c r="B780" s="4" t="s">
        <v>38</v>
      </c>
      <c r="C780" s="8">
        <v>325</v>
      </c>
      <c r="D780" s="10">
        <v>300</v>
      </c>
      <c r="E780" s="7">
        <f t="shared" si="28"/>
        <v>-25</v>
      </c>
    </row>
    <row r="781" spans="1:5" ht="15">
      <c r="A781" s="4" t="s">
        <v>731</v>
      </c>
      <c r="B781" s="4" t="s">
        <v>732</v>
      </c>
      <c r="C781" s="8">
        <v>235</v>
      </c>
      <c r="D781" s="10">
        <v>235</v>
      </c>
      <c r="E781" s="7">
        <f t="shared" si="28"/>
        <v>0</v>
      </c>
    </row>
    <row r="782" spans="1:5" ht="15">
      <c r="A782" s="4" t="s">
        <v>733</v>
      </c>
      <c r="B782" s="4" t="s">
        <v>345</v>
      </c>
      <c r="C782" s="8">
        <v>240</v>
      </c>
      <c r="D782" s="10">
        <v>255</v>
      </c>
      <c r="E782" s="7">
        <f t="shared" si="28"/>
        <v>15</v>
      </c>
    </row>
    <row r="783" spans="1:5" ht="15">
      <c r="A783" s="4" t="s">
        <v>734</v>
      </c>
      <c r="B783" s="4" t="s">
        <v>735</v>
      </c>
      <c r="C783" s="8">
        <v>215</v>
      </c>
      <c r="D783" s="10">
        <v>225</v>
      </c>
      <c r="E783" s="7">
        <f t="shared" si="28"/>
        <v>10</v>
      </c>
    </row>
    <row r="784" spans="1:5" ht="15">
      <c r="A784" s="4" t="s">
        <v>736</v>
      </c>
      <c r="B784" s="4" t="s">
        <v>737</v>
      </c>
      <c r="C784" s="8">
        <v>235</v>
      </c>
      <c r="D784" s="10">
        <v>245</v>
      </c>
      <c r="E784" s="7">
        <f t="shared" si="28"/>
        <v>10</v>
      </c>
    </row>
    <row r="785" spans="1:5" ht="15">
      <c r="A785" s="4" t="s">
        <v>738</v>
      </c>
      <c r="B785" s="4" t="s">
        <v>184</v>
      </c>
      <c r="C785" s="8">
        <v>245</v>
      </c>
      <c r="D785" s="10">
        <v>285</v>
      </c>
      <c r="E785" s="7">
        <f t="shared" si="28"/>
        <v>40</v>
      </c>
    </row>
    <row r="786" spans="1:5" ht="15">
      <c r="A786" s="4" t="s">
        <v>739</v>
      </c>
      <c r="B786" s="4" t="s">
        <v>84</v>
      </c>
      <c r="C786" s="8">
        <v>250</v>
      </c>
      <c r="D786" s="10">
        <v>225</v>
      </c>
      <c r="E786" s="7">
        <f t="shared" si="28"/>
        <v>-25</v>
      </c>
    </row>
    <row r="787" spans="1:5" ht="15">
      <c r="A787" s="4" t="s">
        <v>740</v>
      </c>
      <c r="B787" s="4" t="s">
        <v>741</v>
      </c>
      <c r="C787" s="8">
        <v>230</v>
      </c>
      <c r="D787" s="10">
        <v>260</v>
      </c>
      <c r="E787" s="7">
        <f t="shared" si="28"/>
        <v>30</v>
      </c>
    </row>
    <row r="788" spans="1:5" ht="15">
      <c r="A788" s="4" t="s">
        <v>742</v>
      </c>
      <c r="B788" s="4" t="s">
        <v>24</v>
      </c>
      <c r="C788" s="8">
        <v>350</v>
      </c>
      <c r="D788" s="10">
        <v>330</v>
      </c>
      <c r="E788" s="7">
        <f t="shared" si="28"/>
        <v>-20</v>
      </c>
    </row>
    <row r="789" spans="1:5" ht="15">
      <c r="A789" s="4" t="s">
        <v>743</v>
      </c>
      <c r="B789" s="4" t="s">
        <v>329</v>
      </c>
      <c r="C789" s="8">
        <v>290</v>
      </c>
      <c r="D789" s="10">
        <v>265</v>
      </c>
      <c r="E789" s="7">
        <f t="shared" si="28"/>
        <v>-25</v>
      </c>
    </row>
    <row r="790" spans="1:5" ht="15">
      <c r="A790" s="4" t="s">
        <v>744</v>
      </c>
      <c r="B790" s="4" t="s">
        <v>745</v>
      </c>
      <c r="C790" s="8">
        <v>255</v>
      </c>
      <c r="D790" s="10">
        <v>215</v>
      </c>
      <c r="E790" s="7">
        <f t="shared" si="28"/>
        <v>-40</v>
      </c>
    </row>
    <row r="791" spans="1:5" ht="15">
      <c r="A791" s="4" t="s">
        <v>746</v>
      </c>
      <c r="B791" s="4" t="s">
        <v>747</v>
      </c>
      <c r="C791" s="8">
        <v>355</v>
      </c>
      <c r="D791" s="10">
        <v>330</v>
      </c>
      <c r="E791" s="7">
        <f t="shared" si="28"/>
        <v>-25</v>
      </c>
    </row>
    <row r="792" spans="1:5" ht="15">
      <c r="A792" s="4" t="s">
        <v>748</v>
      </c>
      <c r="B792" s="4" t="s">
        <v>749</v>
      </c>
      <c r="C792" s="8">
        <v>410</v>
      </c>
      <c r="D792" s="10">
        <v>400</v>
      </c>
      <c r="E792" s="7">
        <f t="shared" si="28"/>
        <v>-10</v>
      </c>
    </row>
    <row r="793" spans="1:5" ht="15">
      <c r="A793" s="4" t="s">
        <v>1502</v>
      </c>
      <c r="B793" s="4" t="s">
        <v>1503</v>
      </c>
      <c r="C793" s="8">
        <v>283</v>
      </c>
      <c r="D793" s="10">
        <v>250</v>
      </c>
      <c r="E793" s="7">
        <f t="shared" si="28"/>
        <v>-33</v>
      </c>
    </row>
    <row r="794" spans="1:5" ht="15">
      <c r="A794" s="4" t="s">
        <v>1504</v>
      </c>
      <c r="B794" s="4" t="s">
        <v>1505</v>
      </c>
      <c r="C794" s="8">
        <v>300</v>
      </c>
      <c r="D794" s="10">
        <v>275</v>
      </c>
      <c r="E794" s="7">
        <f t="shared" si="28"/>
        <v>-25</v>
      </c>
    </row>
    <row r="795" spans="1:5" ht="15">
      <c r="A795" s="4" t="s">
        <v>1506</v>
      </c>
      <c r="B795" s="4" t="s">
        <v>1380</v>
      </c>
      <c r="C795" s="8">
        <v>270</v>
      </c>
      <c r="D795" s="10">
        <v>280</v>
      </c>
      <c r="E795" s="7">
        <f t="shared" si="28"/>
        <v>10</v>
      </c>
    </row>
    <row r="796" spans="1:5" ht="15">
      <c r="A796" s="4" t="s">
        <v>1507</v>
      </c>
      <c r="B796" s="4" t="s">
        <v>1508</v>
      </c>
      <c r="C796" s="8">
        <v>295</v>
      </c>
      <c r="D796" s="10">
        <v>335</v>
      </c>
      <c r="E796" s="7">
        <f t="shared" si="28"/>
        <v>40</v>
      </c>
    </row>
    <row r="797" spans="1:5" ht="15">
      <c r="A797" s="4" t="s">
        <v>1509</v>
      </c>
      <c r="B797" s="4" t="s">
        <v>1510</v>
      </c>
      <c r="C797" s="8">
        <v>370</v>
      </c>
      <c r="D797" s="10">
        <v>340</v>
      </c>
      <c r="E797" s="7">
        <f t="shared" si="28"/>
        <v>-30</v>
      </c>
    </row>
    <row r="798" spans="1:5" ht="15">
      <c r="A798" s="4" t="s">
        <v>1511</v>
      </c>
      <c r="B798" s="4" t="s">
        <v>1512</v>
      </c>
      <c r="C798" s="8">
        <v>300</v>
      </c>
      <c r="D798" s="10">
        <v>300</v>
      </c>
      <c r="E798" s="7">
        <f t="shared" si="28"/>
        <v>0</v>
      </c>
    </row>
    <row r="799" spans="1:5" ht="15">
      <c r="A799" s="4" t="s">
        <v>1513</v>
      </c>
      <c r="B799" s="4" t="s">
        <v>1514</v>
      </c>
      <c r="C799" s="8">
        <v>333</v>
      </c>
      <c r="D799" s="10">
        <v>315</v>
      </c>
      <c r="E799" s="7">
        <f t="shared" si="28"/>
        <v>-18</v>
      </c>
    </row>
    <row r="800" spans="1:5" ht="15">
      <c r="A800" s="4" t="s">
        <v>1515</v>
      </c>
      <c r="B800" s="4" t="s">
        <v>1516</v>
      </c>
      <c r="C800" s="8">
        <v>310</v>
      </c>
      <c r="D800" s="10">
        <v>310</v>
      </c>
      <c r="E800" s="7">
        <f t="shared" si="28"/>
        <v>0</v>
      </c>
    </row>
    <row r="801" spans="1:5" ht="15">
      <c r="A801" s="4" t="s">
        <v>1517</v>
      </c>
      <c r="B801" s="4" t="s">
        <v>1518</v>
      </c>
      <c r="C801" s="8">
        <v>375</v>
      </c>
      <c r="D801" s="10">
        <v>310</v>
      </c>
      <c r="E801" s="7">
        <f t="shared" si="28"/>
        <v>-65</v>
      </c>
    </row>
    <row r="802" spans="1:5" ht="15">
      <c r="A802" s="4" t="s">
        <v>1519</v>
      </c>
      <c r="B802" s="4" t="s">
        <v>1520</v>
      </c>
      <c r="C802" s="8">
        <v>350</v>
      </c>
      <c r="D802" s="10">
        <v>265</v>
      </c>
      <c r="E802" s="7">
        <f t="shared" si="28"/>
        <v>-85</v>
      </c>
    </row>
    <row r="803" spans="1:5" ht="15">
      <c r="A803" s="4" t="s">
        <v>1521</v>
      </c>
      <c r="B803" s="4" t="s">
        <v>1522</v>
      </c>
      <c r="C803" s="8">
        <v>310</v>
      </c>
      <c r="D803" s="10">
        <v>320</v>
      </c>
      <c r="E803" s="7">
        <f t="shared" si="28"/>
        <v>10</v>
      </c>
    </row>
    <row r="804" spans="1:5" ht="15">
      <c r="A804" s="4" t="s">
        <v>1523</v>
      </c>
      <c r="B804" s="4" t="s">
        <v>1524</v>
      </c>
      <c r="C804" s="8">
        <v>544</v>
      </c>
      <c r="D804" s="10" t="s">
        <v>1603</v>
      </c>
      <c r="E804" s="7"/>
    </row>
    <row r="805" spans="1:5" ht="15">
      <c r="A805" s="4" t="s">
        <v>1525</v>
      </c>
      <c r="B805" s="4" t="s">
        <v>331</v>
      </c>
      <c r="C805" s="8">
        <v>300</v>
      </c>
      <c r="D805" s="10">
        <v>305</v>
      </c>
      <c r="E805" s="7">
        <f>+D805-C805</f>
        <v>5</v>
      </c>
    </row>
    <row r="806" spans="1:5" ht="15">
      <c r="A806" s="4" t="s">
        <v>1526</v>
      </c>
      <c r="B806" s="4" t="s">
        <v>1527</v>
      </c>
      <c r="C806" s="8"/>
      <c r="D806" s="10">
        <v>325</v>
      </c>
      <c r="E806" s="7"/>
    </row>
    <row r="807" spans="1:5" ht="15">
      <c r="A807" s="4" t="s">
        <v>1528</v>
      </c>
      <c r="B807" s="4" t="s">
        <v>1529</v>
      </c>
      <c r="C807" s="8"/>
      <c r="D807" s="10">
        <v>345</v>
      </c>
      <c r="E807" s="7"/>
    </row>
    <row r="808" spans="1:5" ht="15">
      <c r="A808" s="4" t="s">
        <v>1530</v>
      </c>
      <c r="B808" s="4" t="s">
        <v>897</v>
      </c>
      <c r="D808" s="10">
        <v>370</v>
      </c>
      <c r="E808" s="7"/>
    </row>
    <row r="809" spans="1:5" ht="15">
      <c r="A809" s="4" t="s">
        <v>1531</v>
      </c>
      <c r="B809" s="4" t="s">
        <v>1532</v>
      </c>
      <c r="C809" s="8">
        <v>315</v>
      </c>
      <c r="D809" s="10">
        <v>335</v>
      </c>
      <c r="E809" s="7">
        <f>+D809-C809</f>
        <v>20</v>
      </c>
    </row>
    <row r="810" spans="1:5" ht="15">
      <c r="A810" s="4" t="s">
        <v>1533</v>
      </c>
      <c r="B810" s="4" t="s">
        <v>1534</v>
      </c>
      <c r="C810" s="8">
        <v>300</v>
      </c>
      <c r="D810" s="10">
        <v>300</v>
      </c>
      <c r="E810" s="7">
        <f>+D810-C810</f>
        <v>0</v>
      </c>
    </row>
    <row r="811" spans="1:5" ht="15">
      <c r="A811" s="4" t="s">
        <v>1535</v>
      </c>
      <c r="B811" s="4" t="s">
        <v>24</v>
      </c>
      <c r="C811" s="8"/>
      <c r="D811" s="10">
        <v>395</v>
      </c>
      <c r="E811" s="7"/>
    </row>
    <row r="812" spans="1:5" ht="15">
      <c r="A812" s="4" t="s">
        <v>1536</v>
      </c>
      <c r="B812" s="4" t="s">
        <v>1537</v>
      </c>
      <c r="C812" s="8">
        <v>350</v>
      </c>
      <c r="D812" s="10">
        <v>315</v>
      </c>
      <c r="E812" s="7">
        <f>+D812-C812</f>
        <v>-35</v>
      </c>
    </row>
    <row r="813" spans="1:5" ht="15">
      <c r="A813" s="4" t="s">
        <v>1538</v>
      </c>
      <c r="B813" s="4" t="s">
        <v>1539</v>
      </c>
      <c r="C813" s="8">
        <v>390</v>
      </c>
      <c r="D813" s="10">
        <v>370</v>
      </c>
      <c r="E813" s="7">
        <f>+D813-C813</f>
        <v>-20</v>
      </c>
    </row>
    <row r="814" spans="1:5" ht="15">
      <c r="A814" s="4" t="s">
        <v>1540</v>
      </c>
      <c r="B814" s="4" t="s">
        <v>721</v>
      </c>
      <c r="C814" s="8">
        <v>300</v>
      </c>
      <c r="D814" s="10">
        <v>290</v>
      </c>
      <c r="E814" s="7">
        <f>+D814-C814</f>
        <v>-10</v>
      </c>
    </row>
    <row r="815" spans="1:5" ht="15">
      <c r="A815" s="4" t="s">
        <v>1541</v>
      </c>
      <c r="B815" s="4" t="s">
        <v>10</v>
      </c>
      <c r="C815" s="8" t="s">
        <v>1759</v>
      </c>
      <c r="D815" s="10">
        <v>415</v>
      </c>
      <c r="E815" s="7">
        <v>0</v>
      </c>
    </row>
    <row r="816" spans="1:5" ht="15">
      <c r="A816" s="4" t="s">
        <v>1542</v>
      </c>
      <c r="B816" s="4" t="s">
        <v>300</v>
      </c>
      <c r="C816" s="8" t="s">
        <v>1716</v>
      </c>
      <c r="D816" s="10">
        <v>395</v>
      </c>
      <c r="E816" s="7">
        <f>395-385</f>
        <v>10</v>
      </c>
    </row>
    <row r="817" spans="1:5" ht="15">
      <c r="A817" s="4" t="s">
        <v>1543</v>
      </c>
      <c r="B817" s="4" t="s">
        <v>12</v>
      </c>
      <c r="C817" s="8"/>
      <c r="D817" s="10" t="s">
        <v>1756</v>
      </c>
      <c r="E817" s="7"/>
    </row>
    <row r="818" spans="1:5" ht="15">
      <c r="A818" s="4" t="s">
        <v>1544</v>
      </c>
      <c r="B818" s="4" t="s">
        <v>302</v>
      </c>
      <c r="C818" s="8" t="s">
        <v>1602</v>
      </c>
      <c r="D818" s="10" t="s">
        <v>1602</v>
      </c>
      <c r="E818" s="7"/>
    </row>
    <row r="819" spans="1:5" ht="15">
      <c r="A819" s="4" t="s">
        <v>774</v>
      </c>
      <c r="B819" s="4" t="s">
        <v>574</v>
      </c>
      <c r="C819" s="8" t="s">
        <v>1763</v>
      </c>
      <c r="D819" s="10" t="s">
        <v>1687</v>
      </c>
      <c r="E819" s="7">
        <f>445-390</f>
        <v>55</v>
      </c>
    </row>
    <row r="820" spans="1:5" ht="15">
      <c r="A820" s="4" t="s">
        <v>775</v>
      </c>
      <c r="B820" s="4" t="s">
        <v>776</v>
      </c>
      <c r="C820" s="8">
        <v>485</v>
      </c>
      <c r="D820" s="10" t="s">
        <v>1688</v>
      </c>
      <c r="E820" s="7">
        <f>485-485</f>
        <v>0</v>
      </c>
    </row>
    <row r="821" spans="1:5" ht="15">
      <c r="A821" s="4" t="s">
        <v>777</v>
      </c>
      <c r="B821" s="4" t="s">
        <v>246</v>
      </c>
      <c r="C821" s="8" t="s">
        <v>1826</v>
      </c>
      <c r="D821" s="10" t="s">
        <v>1689</v>
      </c>
      <c r="E821" s="7">
        <f>540-530</f>
        <v>10</v>
      </c>
    </row>
    <row r="822" spans="1:5" ht="15">
      <c r="A822" s="4" t="s">
        <v>778</v>
      </c>
      <c r="B822" s="4" t="s">
        <v>779</v>
      </c>
      <c r="C822" s="8">
        <v>400</v>
      </c>
      <c r="D822" s="10" t="s">
        <v>1652</v>
      </c>
      <c r="E822" s="7">
        <f>+D822-C822</f>
        <v>10</v>
      </c>
    </row>
    <row r="823" spans="1:5" ht="15">
      <c r="A823" s="4" t="s">
        <v>780</v>
      </c>
      <c r="B823" s="4" t="s">
        <v>355</v>
      </c>
      <c r="C823" s="8">
        <v>560</v>
      </c>
      <c r="D823" s="10" t="s">
        <v>1690</v>
      </c>
      <c r="E823" s="7">
        <f>555-560</f>
        <v>-5</v>
      </c>
    </row>
    <row r="824" spans="1:5" ht="15">
      <c r="A824" s="4" t="s">
        <v>781</v>
      </c>
      <c r="B824" s="4" t="s">
        <v>782</v>
      </c>
      <c r="C824" s="8" t="s">
        <v>1612</v>
      </c>
      <c r="D824" s="10" t="s">
        <v>1691</v>
      </c>
      <c r="E824" s="7">
        <f>520-525</f>
        <v>-5</v>
      </c>
    </row>
    <row r="825" spans="1:5" ht="15">
      <c r="A825" s="4" t="s">
        <v>783</v>
      </c>
      <c r="B825" s="4" t="s">
        <v>784</v>
      </c>
      <c r="C825" s="8">
        <v>370</v>
      </c>
      <c r="D825" s="10" t="s">
        <v>1692</v>
      </c>
      <c r="E825" s="7">
        <f>+D825-C825</f>
        <v>-10</v>
      </c>
    </row>
    <row r="826" spans="1:5" ht="15">
      <c r="A826" s="4" t="s">
        <v>785</v>
      </c>
      <c r="B826" s="4" t="s">
        <v>786</v>
      </c>
      <c r="C826" s="8" t="s">
        <v>1827</v>
      </c>
      <c r="D826" s="10" t="s">
        <v>1616</v>
      </c>
      <c r="E826" s="7">
        <f>450-465</f>
        <v>-15</v>
      </c>
    </row>
    <row r="827" spans="1:5" ht="15">
      <c r="A827" s="4" t="s">
        <v>787</v>
      </c>
      <c r="B827" s="4" t="s">
        <v>788</v>
      </c>
      <c r="C827" s="8">
        <v>500</v>
      </c>
      <c r="D827" s="10" t="s">
        <v>1693</v>
      </c>
      <c r="E827" s="7">
        <f>510-500</f>
        <v>10</v>
      </c>
    </row>
    <row r="828" spans="1:5" ht="15">
      <c r="A828" s="4" t="s">
        <v>789</v>
      </c>
      <c r="B828" s="4" t="s">
        <v>790</v>
      </c>
      <c r="C828" s="8">
        <v>540</v>
      </c>
      <c r="D828" s="10" t="s">
        <v>1694</v>
      </c>
      <c r="E828" s="7">
        <f>+D828-C828</f>
        <v>10</v>
      </c>
    </row>
    <row r="829" spans="1:5" ht="15">
      <c r="A829" s="4" t="s">
        <v>791</v>
      </c>
      <c r="B829" s="4" t="s">
        <v>792</v>
      </c>
      <c r="C829" s="8">
        <v>400</v>
      </c>
      <c r="D829" s="10" t="s">
        <v>1642</v>
      </c>
      <c r="E829" s="7">
        <f>+D829-C829</f>
        <v>0</v>
      </c>
    </row>
    <row r="830" spans="1:5" ht="15">
      <c r="A830" s="4" t="s">
        <v>793</v>
      </c>
      <c r="B830" s="4" t="s">
        <v>794</v>
      </c>
      <c r="C830" s="8" t="s">
        <v>1828</v>
      </c>
      <c r="D830" s="10" t="s">
        <v>1638</v>
      </c>
      <c r="E830" s="7">
        <f>580-570</f>
        <v>10</v>
      </c>
    </row>
    <row r="831" spans="1:5" ht="15">
      <c r="A831" s="4" t="s">
        <v>795</v>
      </c>
      <c r="B831" s="4" t="s">
        <v>248</v>
      </c>
      <c r="C831" s="8" t="s">
        <v>1665</v>
      </c>
      <c r="D831" s="10" t="s">
        <v>1695</v>
      </c>
      <c r="E831" s="7">
        <f>585-560</f>
        <v>25</v>
      </c>
    </row>
    <row r="832" spans="1:5" ht="15">
      <c r="A832" s="4" t="s">
        <v>796</v>
      </c>
      <c r="B832" s="4" t="s">
        <v>797</v>
      </c>
      <c r="C832" s="8">
        <v>515</v>
      </c>
      <c r="D832" s="10" t="s">
        <v>1685</v>
      </c>
      <c r="E832" s="7">
        <f>545-515</f>
        <v>30</v>
      </c>
    </row>
    <row r="833" spans="1:5" ht="15">
      <c r="A833" s="4" t="s">
        <v>798</v>
      </c>
      <c r="B833" s="4" t="s">
        <v>799</v>
      </c>
      <c r="C833" s="8">
        <v>575</v>
      </c>
      <c r="D833" s="10" t="s">
        <v>1696</v>
      </c>
      <c r="E833" s="7">
        <f>+D833-C833</f>
        <v>0</v>
      </c>
    </row>
    <row r="834" spans="1:5" ht="15">
      <c r="A834" s="4" t="s">
        <v>800</v>
      </c>
      <c r="B834" s="4" t="s">
        <v>801</v>
      </c>
      <c r="C834" s="8">
        <v>435</v>
      </c>
      <c r="D834" s="10" t="s">
        <v>1652</v>
      </c>
      <c r="E834" s="7">
        <f>+D834-C834</f>
        <v>-25</v>
      </c>
    </row>
    <row r="835" spans="1:5" ht="15">
      <c r="A835" s="4" t="s">
        <v>802</v>
      </c>
      <c r="B835" s="4" t="s">
        <v>803</v>
      </c>
      <c r="C835" s="8">
        <v>360</v>
      </c>
      <c r="D835" s="10" t="s">
        <v>1628</v>
      </c>
      <c r="E835" s="7">
        <f>+D835-C835</f>
        <v>65</v>
      </c>
    </row>
    <row r="836" spans="1:5" ht="15">
      <c r="A836" s="4" t="s">
        <v>804</v>
      </c>
      <c r="B836" s="4" t="s">
        <v>805</v>
      </c>
      <c r="C836" s="8">
        <v>505</v>
      </c>
      <c r="D836" s="10" t="s">
        <v>1655</v>
      </c>
      <c r="E836" s="7">
        <f>+D836-C836</f>
        <v>0</v>
      </c>
    </row>
    <row r="837" spans="1:5" ht="15">
      <c r="A837" s="4" t="s">
        <v>806</v>
      </c>
      <c r="B837" s="4" t="s">
        <v>726</v>
      </c>
      <c r="C837" s="8" t="s">
        <v>1691</v>
      </c>
      <c r="D837" s="10" t="s">
        <v>1697</v>
      </c>
      <c r="E837" s="7">
        <f>545-520</f>
        <v>25</v>
      </c>
    </row>
    <row r="838" spans="1:5" ht="15">
      <c r="A838" s="4" t="s">
        <v>807</v>
      </c>
      <c r="B838" s="4" t="s">
        <v>808</v>
      </c>
      <c r="C838" s="8" t="s">
        <v>1829</v>
      </c>
      <c r="D838" s="10" t="s">
        <v>1698</v>
      </c>
      <c r="E838" s="7">
        <f>455-440</f>
        <v>15</v>
      </c>
    </row>
    <row r="839" spans="1:5" ht="15">
      <c r="A839" s="4" t="s">
        <v>809</v>
      </c>
      <c r="B839" s="4" t="s">
        <v>810</v>
      </c>
      <c r="C839" s="8">
        <v>435</v>
      </c>
      <c r="D839" s="10" t="s">
        <v>1645</v>
      </c>
      <c r="E839" s="7">
        <f>+D839-C839</f>
        <v>-15</v>
      </c>
    </row>
    <row r="840" spans="1:5" ht="15">
      <c r="A840" s="4" t="s">
        <v>811</v>
      </c>
      <c r="B840" s="4" t="s">
        <v>812</v>
      </c>
      <c r="C840" s="8" t="s">
        <v>1750</v>
      </c>
      <c r="D840" s="10" t="s">
        <v>1647</v>
      </c>
      <c r="E840" s="7">
        <f>445-450</f>
        <v>-5</v>
      </c>
    </row>
    <row r="841" spans="1:5" ht="15">
      <c r="A841" s="4" t="s">
        <v>813</v>
      </c>
      <c r="B841" s="4" t="s">
        <v>814</v>
      </c>
      <c r="C841" s="8">
        <v>490</v>
      </c>
      <c r="D841" s="10" t="s">
        <v>1650</v>
      </c>
      <c r="E841" s="7">
        <f>+D841-C841</f>
        <v>-5</v>
      </c>
    </row>
    <row r="842" spans="1:5" ht="15">
      <c r="A842" s="4" t="s">
        <v>815</v>
      </c>
      <c r="B842" s="4" t="s">
        <v>816</v>
      </c>
      <c r="C842" s="8">
        <v>310</v>
      </c>
      <c r="D842" s="10" t="s">
        <v>1692</v>
      </c>
      <c r="E842" s="7">
        <f>+D842-C842</f>
        <v>50</v>
      </c>
    </row>
    <row r="843" spans="1:5" ht="15">
      <c r="A843" s="4" t="s">
        <v>817</v>
      </c>
      <c r="B843" s="4" t="s">
        <v>818</v>
      </c>
      <c r="C843" s="8">
        <v>540</v>
      </c>
      <c r="D843" s="10" t="s">
        <v>1641</v>
      </c>
      <c r="E843" s="7">
        <f>+D843-C843</f>
        <v>30</v>
      </c>
    </row>
    <row r="844" spans="1:5" ht="15">
      <c r="A844" s="4" t="s">
        <v>819</v>
      </c>
      <c r="B844" s="4" t="s">
        <v>278</v>
      </c>
      <c r="C844" s="8">
        <v>470</v>
      </c>
      <c r="D844" s="10" t="s">
        <v>1699</v>
      </c>
      <c r="E844" s="7">
        <f>495-470</f>
        <v>25</v>
      </c>
    </row>
    <row r="845" spans="1:5" ht="15">
      <c r="A845" s="4" t="s">
        <v>820</v>
      </c>
      <c r="B845" s="4" t="s">
        <v>256</v>
      </c>
      <c r="C845" s="8">
        <v>465</v>
      </c>
      <c r="D845" s="10" t="s">
        <v>1700</v>
      </c>
      <c r="E845" s="7">
        <f>490-465</f>
        <v>25</v>
      </c>
    </row>
    <row r="846" spans="1:5" ht="15">
      <c r="A846" s="4" t="s">
        <v>821</v>
      </c>
      <c r="B846" s="4" t="s">
        <v>822</v>
      </c>
      <c r="C846" s="8">
        <v>515</v>
      </c>
      <c r="D846" s="10" t="s">
        <v>1701</v>
      </c>
      <c r="E846" s="7">
        <f>+D846-C846</f>
        <v>40</v>
      </c>
    </row>
    <row r="847" spans="1:5" ht="15">
      <c r="A847" s="4" t="s">
        <v>823</v>
      </c>
      <c r="B847" s="4" t="s">
        <v>824</v>
      </c>
      <c r="C847" s="8">
        <v>550</v>
      </c>
      <c r="D847" s="10" t="s">
        <v>1702</v>
      </c>
      <c r="E847" s="7">
        <f>+D847-C847</f>
        <v>15</v>
      </c>
    </row>
    <row r="848" spans="1:5" ht="15">
      <c r="A848" s="4" t="s">
        <v>825</v>
      </c>
      <c r="B848" s="4" t="s">
        <v>826</v>
      </c>
      <c r="C848" s="8">
        <v>460</v>
      </c>
      <c r="D848" s="10" t="s">
        <v>1622</v>
      </c>
      <c r="E848" s="7">
        <f>505-460</f>
        <v>45</v>
      </c>
    </row>
    <row r="849" spans="1:5" ht="15">
      <c r="A849" s="4" t="s">
        <v>827</v>
      </c>
      <c r="B849" s="4" t="s">
        <v>828</v>
      </c>
      <c r="C849" s="8">
        <v>450</v>
      </c>
      <c r="D849" s="10" t="s">
        <v>1627</v>
      </c>
      <c r="E849" s="7">
        <f>+D849-C849</f>
        <v>15</v>
      </c>
    </row>
    <row r="850" spans="1:5" ht="15">
      <c r="A850" s="4" t="s">
        <v>829</v>
      </c>
      <c r="B850" s="4" t="s">
        <v>830</v>
      </c>
      <c r="C850" s="8" t="s">
        <v>1830</v>
      </c>
      <c r="D850" s="10" t="s">
        <v>1703</v>
      </c>
      <c r="E850" s="7">
        <f>733-733</f>
        <v>0</v>
      </c>
    </row>
    <row r="851" spans="1:5" ht="15">
      <c r="A851" s="4" t="s">
        <v>831</v>
      </c>
      <c r="B851" s="4" t="s">
        <v>832</v>
      </c>
      <c r="C851" s="8">
        <v>585</v>
      </c>
      <c r="D851" s="10" t="s">
        <v>1704</v>
      </c>
      <c r="E851" s="7">
        <f>+D851-C851</f>
        <v>5</v>
      </c>
    </row>
    <row r="852" spans="1:5" ht="15">
      <c r="A852" s="4" t="s">
        <v>833</v>
      </c>
      <c r="B852" s="4" t="s">
        <v>770</v>
      </c>
      <c r="C852" s="8" t="s">
        <v>1685</v>
      </c>
      <c r="D852" s="10" t="s">
        <v>1705</v>
      </c>
      <c r="E852" s="7">
        <f>540-545</f>
        <v>-5</v>
      </c>
    </row>
    <row r="853" spans="1:5" ht="15">
      <c r="A853" s="4" t="s">
        <v>834</v>
      </c>
      <c r="B853" s="4" t="s">
        <v>288</v>
      </c>
      <c r="C853" s="8" t="s">
        <v>1711</v>
      </c>
      <c r="D853" s="10" t="s">
        <v>1706</v>
      </c>
      <c r="E853" s="7">
        <f>515-500</f>
        <v>15</v>
      </c>
    </row>
    <row r="854" spans="1:5" ht="15">
      <c r="A854" s="4" t="s">
        <v>835</v>
      </c>
      <c r="B854" s="4" t="s">
        <v>836</v>
      </c>
      <c r="C854" s="8" t="s">
        <v>1684</v>
      </c>
      <c r="D854" s="10" t="s">
        <v>1612</v>
      </c>
      <c r="E854" s="7">
        <f>525-535</f>
        <v>-10</v>
      </c>
    </row>
    <row r="855" spans="1:5" ht="15">
      <c r="A855" s="4" t="s">
        <v>837</v>
      </c>
      <c r="B855" s="4" t="s">
        <v>838</v>
      </c>
      <c r="C855" s="8" t="s">
        <v>1684</v>
      </c>
      <c r="D855" s="10" t="s">
        <v>1705</v>
      </c>
      <c r="E855" s="7">
        <f>540-535</f>
        <v>5</v>
      </c>
    </row>
    <row r="856" spans="1:5" ht="15">
      <c r="A856" s="4" t="s">
        <v>839</v>
      </c>
      <c r="B856" s="4" t="s">
        <v>840</v>
      </c>
      <c r="C856" s="8" t="s">
        <v>1706</v>
      </c>
      <c r="D856" s="10" t="s">
        <v>1693</v>
      </c>
      <c r="E856" s="7">
        <f>510-515</f>
        <v>-5</v>
      </c>
    </row>
    <row r="857" spans="1:5" ht="15">
      <c r="A857" s="4" t="s">
        <v>841</v>
      </c>
      <c r="B857" s="4" t="s">
        <v>286</v>
      </c>
      <c r="C857" s="8">
        <v>565</v>
      </c>
      <c r="D857" s="10" t="s">
        <v>1707</v>
      </c>
      <c r="E857" s="7">
        <f>550-565</f>
        <v>-15</v>
      </c>
    </row>
    <row r="858" spans="1:5" ht="15">
      <c r="A858" s="4" t="s">
        <v>842</v>
      </c>
      <c r="B858" s="4" t="s">
        <v>843</v>
      </c>
      <c r="C858" s="8">
        <v>560</v>
      </c>
      <c r="D858" s="10" t="s">
        <v>1708</v>
      </c>
      <c r="E858" s="7">
        <f>575-560</f>
        <v>15</v>
      </c>
    </row>
    <row r="859" spans="1:5" ht="15">
      <c r="A859" s="4" t="s">
        <v>844</v>
      </c>
      <c r="B859" s="4" t="s">
        <v>845</v>
      </c>
      <c r="C859" s="8" t="s">
        <v>1622</v>
      </c>
      <c r="D859" s="10" t="s">
        <v>1655</v>
      </c>
      <c r="E859" s="7">
        <v>0</v>
      </c>
    </row>
    <row r="860" spans="1:5" ht="15">
      <c r="A860" s="4" t="s">
        <v>846</v>
      </c>
      <c r="B860" s="4" t="s">
        <v>847</v>
      </c>
      <c r="C860" s="8" t="s">
        <v>1684</v>
      </c>
      <c r="D860" s="10" t="s">
        <v>1693</v>
      </c>
      <c r="E860" s="7">
        <f>510-535</f>
        <v>-25</v>
      </c>
    </row>
    <row r="861" spans="1:5" ht="15">
      <c r="A861" s="4" t="s">
        <v>848</v>
      </c>
      <c r="B861" s="4" t="s">
        <v>849</v>
      </c>
      <c r="C861" s="8" t="s">
        <v>1831</v>
      </c>
      <c r="D861" s="10" t="s">
        <v>1709</v>
      </c>
      <c r="E861" s="7">
        <v>0</v>
      </c>
    </row>
    <row r="862" spans="1:5" ht="15">
      <c r="A862" s="4" t="s">
        <v>850</v>
      </c>
      <c r="B862" s="4" t="s">
        <v>851</v>
      </c>
      <c r="C862" s="8">
        <v>475</v>
      </c>
      <c r="D862" s="10" t="s">
        <v>1659</v>
      </c>
      <c r="E862" s="7">
        <f>490-475</f>
        <v>15</v>
      </c>
    </row>
    <row r="863" spans="1:5" ht="15">
      <c r="A863" s="4" t="s">
        <v>852</v>
      </c>
      <c r="B863" s="4" t="s">
        <v>853</v>
      </c>
      <c r="C863" s="8" t="s">
        <v>1699</v>
      </c>
      <c r="D863" s="10" t="s">
        <v>1710</v>
      </c>
      <c r="E863" s="7">
        <f>510-495</f>
        <v>15</v>
      </c>
    </row>
    <row r="864" spans="1:5" ht="15">
      <c r="A864" s="4" t="s">
        <v>854</v>
      </c>
      <c r="B864" s="4" t="s">
        <v>855</v>
      </c>
      <c r="C864" s="8" t="s">
        <v>1719</v>
      </c>
      <c r="D864" s="10" t="s">
        <v>1636</v>
      </c>
      <c r="E864" s="7">
        <f>500-465</f>
        <v>35</v>
      </c>
    </row>
    <row r="865" spans="1:5" ht="15">
      <c r="A865" s="4" t="s">
        <v>856</v>
      </c>
      <c r="B865" s="4" t="s">
        <v>857</v>
      </c>
      <c r="C865" s="8">
        <v>460</v>
      </c>
      <c r="D865" s="10" t="s">
        <v>1639</v>
      </c>
      <c r="E865" s="7">
        <f>+D865-C865</f>
        <v>-5</v>
      </c>
    </row>
    <row r="866" spans="1:5" ht="15">
      <c r="A866" s="4" t="s">
        <v>858</v>
      </c>
      <c r="B866" s="4" t="s">
        <v>859</v>
      </c>
      <c r="C866" s="8">
        <v>460</v>
      </c>
      <c r="D866" s="10" t="s">
        <v>1624</v>
      </c>
      <c r="E866" s="7">
        <v>0</v>
      </c>
    </row>
    <row r="867" spans="1:5" ht="15">
      <c r="A867" s="4" t="s">
        <v>860</v>
      </c>
      <c r="B867" s="4" t="s">
        <v>861</v>
      </c>
      <c r="C867" s="8">
        <v>515</v>
      </c>
      <c r="D867" s="10" t="s">
        <v>1685</v>
      </c>
      <c r="E867" s="7">
        <f>545-515</f>
        <v>30</v>
      </c>
    </row>
    <row r="868" spans="1:5" ht="15">
      <c r="A868" s="4" t="s">
        <v>862</v>
      </c>
      <c r="B868" s="4" t="s">
        <v>863</v>
      </c>
      <c r="C868" s="8">
        <v>490</v>
      </c>
      <c r="D868" s="10" t="s">
        <v>1711</v>
      </c>
      <c r="E868" s="7">
        <f>500-490</f>
        <v>10</v>
      </c>
    </row>
    <row r="869" spans="1:5" ht="15">
      <c r="A869" s="4" t="s">
        <v>864</v>
      </c>
      <c r="B869" s="4" t="s">
        <v>865</v>
      </c>
      <c r="C869" s="8">
        <v>445</v>
      </c>
      <c r="D869" s="10" t="s">
        <v>1712</v>
      </c>
      <c r="E869" s="7">
        <f>+D869-C869</f>
        <v>5</v>
      </c>
    </row>
    <row r="870" spans="1:5" ht="15">
      <c r="A870" s="4" t="s">
        <v>866</v>
      </c>
      <c r="B870" s="4" t="s">
        <v>867</v>
      </c>
      <c r="C870" s="8">
        <v>405</v>
      </c>
      <c r="D870" s="10" t="s">
        <v>1654</v>
      </c>
      <c r="E870" s="7">
        <f>+D870-C870</f>
        <v>0</v>
      </c>
    </row>
    <row r="871" spans="1:5" ht="15">
      <c r="A871" s="4" t="s">
        <v>868</v>
      </c>
      <c r="B871" s="4" t="s">
        <v>869</v>
      </c>
      <c r="C871" s="8">
        <v>525</v>
      </c>
      <c r="D871" s="10" t="s">
        <v>1689</v>
      </c>
      <c r="E871" s="7">
        <f>+D871-C871</f>
        <v>15</v>
      </c>
    </row>
    <row r="872" spans="1:5" ht="15">
      <c r="A872" s="4" t="s">
        <v>870</v>
      </c>
      <c r="B872" s="4" t="s">
        <v>871</v>
      </c>
      <c r="C872" s="8" t="s">
        <v>1832</v>
      </c>
      <c r="D872" s="10" t="s">
        <v>1645</v>
      </c>
      <c r="E872" s="7">
        <f>420-420</f>
        <v>0</v>
      </c>
    </row>
    <row r="873" spans="1:5" ht="15">
      <c r="A873" s="4" t="s">
        <v>872</v>
      </c>
      <c r="B873" s="4" t="s">
        <v>873</v>
      </c>
      <c r="C873" s="8" t="s">
        <v>1715</v>
      </c>
      <c r="D873" s="10" t="s">
        <v>1713</v>
      </c>
      <c r="E873" s="7"/>
    </row>
    <row r="874" spans="1:5" ht="15">
      <c r="A874" s="4" t="s">
        <v>874</v>
      </c>
      <c r="B874" s="4" t="s">
        <v>875</v>
      </c>
      <c r="C874" s="8" t="s">
        <v>1762</v>
      </c>
      <c r="D874" s="10" t="s">
        <v>1714</v>
      </c>
      <c r="E874" s="7">
        <f>400-400</f>
        <v>0</v>
      </c>
    </row>
    <row r="875" spans="1:5" ht="15">
      <c r="A875" s="4" t="s">
        <v>876</v>
      </c>
      <c r="B875" s="4" t="s">
        <v>877</v>
      </c>
      <c r="C875" s="8" t="s">
        <v>1715</v>
      </c>
      <c r="D875" s="10" t="s">
        <v>1715</v>
      </c>
      <c r="E875" s="7"/>
    </row>
    <row r="876" spans="1:5" ht="15">
      <c r="A876" s="4" t="s">
        <v>878</v>
      </c>
      <c r="B876" s="4" t="s">
        <v>300</v>
      </c>
      <c r="C876" s="8" t="s">
        <v>1753</v>
      </c>
      <c r="D876" s="10" t="s">
        <v>1653</v>
      </c>
      <c r="E876" s="7">
        <f>415-405</f>
        <v>10</v>
      </c>
    </row>
    <row r="877" spans="1:5" ht="15">
      <c r="A877" s="4" t="s">
        <v>879</v>
      </c>
      <c r="B877" s="4" t="s">
        <v>302</v>
      </c>
      <c r="C877" s="8" t="s">
        <v>1715</v>
      </c>
      <c r="D877" s="10" t="s">
        <v>1715</v>
      </c>
      <c r="E877" s="7"/>
    </row>
    <row r="878" spans="1:5" ht="15">
      <c r="A878" s="4" t="s">
        <v>880</v>
      </c>
      <c r="B878" s="4" t="s">
        <v>304</v>
      </c>
      <c r="C878" s="8" t="s">
        <v>1725</v>
      </c>
      <c r="D878" s="10" t="s">
        <v>1716</v>
      </c>
      <c r="E878" s="7">
        <f>385-400</f>
        <v>-15</v>
      </c>
    </row>
    <row r="879" spans="1:5" ht="15">
      <c r="A879" s="4" t="s">
        <v>881</v>
      </c>
      <c r="B879" s="4" t="s">
        <v>306</v>
      </c>
      <c r="C879" s="8" t="s">
        <v>1715</v>
      </c>
      <c r="D879" s="10" t="s">
        <v>1715</v>
      </c>
      <c r="E879" s="7"/>
    </row>
    <row r="880" spans="1:5" ht="15">
      <c r="A880" s="4" t="s">
        <v>882</v>
      </c>
      <c r="B880" s="4" t="s">
        <v>296</v>
      </c>
      <c r="C880" s="8" t="s">
        <v>1700</v>
      </c>
      <c r="D880" s="10" t="s">
        <v>1655</v>
      </c>
      <c r="E880" s="7">
        <f>505-490</f>
        <v>15</v>
      </c>
    </row>
    <row r="881" spans="1:5" ht="15">
      <c r="A881" s="4" t="s">
        <v>883</v>
      </c>
      <c r="B881" s="4" t="s">
        <v>298</v>
      </c>
      <c r="C881" s="8" t="s">
        <v>1715</v>
      </c>
      <c r="D881" s="10" t="s">
        <v>1715</v>
      </c>
      <c r="E881" s="7"/>
    </row>
    <row r="882" spans="1:5" ht="15">
      <c r="A882" s="4" t="s">
        <v>884</v>
      </c>
      <c r="B882" s="4" t="s">
        <v>308</v>
      </c>
      <c r="C882" s="8" t="s">
        <v>1624</v>
      </c>
      <c r="D882" s="10" t="s">
        <v>1639</v>
      </c>
      <c r="E882" s="7">
        <f>455-460</f>
        <v>-5</v>
      </c>
    </row>
    <row r="883" spans="1:5" ht="15">
      <c r="A883" s="4" t="s">
        <v>885</v>
      </c>
      <c r="B883" s="4" t="s">
        <v>310</v>
      </c>
      <c r="C883" s="8" t="s">
        <v>1715</v>
      </c>
      <c r="D883" s="10" t="s">
        <v>1602</v>
      </c>
      <c r="E883" s="7"/>
    </row>
    <row r="884" spans="1:5" ht="15">
      <c r="A884" s="4" t="s">
        <v>1545</v>
      </c>
      <c r="B884" s="4" t="s">
        <v>1322</v>
      </c>
      <c r="C884" s="8">
        <v>295</v>
      </c>
      <c r="D884" s="10">
        <v>280</v>
      </c>
      <c r="E884" s="7">
        <f>+D884-C884</f>
        <v>-15</v>
      </c>
    </row>
    <row r="885" spans="1:5" ht="15">
      <c r="A885" s="4" t="s">
        <v>1546</v>
      </c>
      <c r="B885" s="4" t="s">
        <v>574</v>
      </c>
      <c r="C885" s="8" t="s">
        <v>1833</v>
      </c>
      <c r="D885" s="10" t="s">
        <v>1757</v>
      </c>
      <c r="E885" s="7">
        <f>300-295</f>
        <v>5</v>
      </c>
    </row>
    <row r="886" spans="1:5" ht="15">
      <c r="A886" s="4" t="s">
        <v>1547</v>
      </c>
      <c r="B886" s="4" t="s">
        <v>1548</v>
      </c>
      <c r="C886" s="8">
        <v>317</v>
      </c>
      <c r="D886" s="10">
        <v>300</v>
      </c>
      <c r="E886" s="7">
        <f aca="true" t="shared" si="29" ref="E886:E891">+D886-C886</f>
        <v>-17</v>
      </c>
    </row>
    <row r="887" spans="1:5" ht="15">
      <c r="A887" s="4" t="s">
        <v>1549</v>
      </c>
      <c r="B887" s="4" t="s">
        <v>30</v>
      </c>
      <c r="C887" s="8">
        <v>290</v>
      </c>
      <c r="D887" s="10">
        <v>290</v>
      </c>
      <c r="E887" s="7">
        <f t="shared" si="29"/>
        <v>0</v>
      </c>
    </row>
    <row r="888" spans="1:5" ht="15">
      <c r="A888" s="4" t="s">
        <v>1550</v>
      </c>
      <c r="B888" s="4" t="s">
        <v>34</v>
      </c>
      <c r="C888" s="8">
        <v>320</v>
      </c>
      <c r="D888" s="10">
        <v>306</v>
      </c>
      <c r="E888" s="7">
        <f t="shared" si="29"/>
        <v>-14</v>
      </c>
    </row>
    <row r="889" spans="1:5" ht="15">
      <c r="A889" s="4" t="s">
        <v>1551</v>
      </c>
      <c r="B889" s="4" t="s">
        <v>430</v>
      </c>
      <c r="C889" s="8">
        <v>285</v>
      </c>
      <c r="D889" s="10">
        <v>290</v>
      </c>
      <c r="E889" s="7">
        <f t="shared" si="29"/>
        <v>5</v>
      </c>
    </row>
    <row r="890" spans="1:5" ht="15">
      <c r="A890" s="4" t="s">
        <v>1552</v>
      </c>
      <c r="B890" s="4" t="s">
        <v>184</v>
      </c>
      <c r="C890" s="8">
        <v>345</v>
      </c>
      <c r="D890" s="10">
        <v>333</v>
      </c>
      <c r="E890" s="7">
        <f t="shared" si="29"/>
        <v>-12</v>
      </c>
    </row>
    <row r="891" spans="1:5" ht="15">
      <c r="A891" s="4" t="s">
        <v>1553</v>
      </c>
      <c r="B891" s="4" t="s">
        <v>1554</v>
      </c>
      <c r="C891" s="8">
        <v>275</v>
      </c>
      <c r="D891" s="10">
        <v>280</v>
      </c>
      <c r="E891" s="7">
        <f t="shared" si="29"/>
        <v>5</v>
      </c>
    </row>
    <row r="892" spans="1:5" ht="15">
      <c r="A892" s="4" t="s">
        <v>1555</v>
      </c>
      <c r="B892" s="4" t="s">
        <v>10</v>
      </c>
      <c r="C892" s="8" t="s">
        <v>1759</v>
      </c>
      <c r="D892" s="10" t="s">
        <v>1726</v>
      </c>
      <c r="E892" s="7">
        <f>410-415</f>
        <v>-5</v>
      </c>
    </row>
    <row r="893" spans="1:5" ht="15">
      <c r="A893" s="4" t="s">
        <v>1556</v>
      </c>
      <c r="B893" s="4" t="s">
        <v>14</v>
      </c>
      <c r="C893" s="8">
        <v>370</v>
      </c>
      <c r="D893" s="10" t="s">
        <v>1758</v>
      </c>
      <c r="E893" s="7">
        <f>380-370</f>
        <v>10</v>
      </c>
    </row>
    <row r="894" spans="1:5" ht="15">
      <c r="A894" s="4" t="s">
        <v>1557</v>
      </c>
      <c r="B894" s="4" t="s">
        <v>304</v>
      </c>
      <c r="C894" s="8">
        <v>355</v>
      </c>
      <c r="D894" s="10">
        <v>375</v>
      </c>
      <c r="E894" s="7">
        <f aca="true" t="shared" si="30" ref="E894:E914">+D894-C894</f>
        <v>20</v>
      </c>
    </row>
    <row r="895" spans="1:5" ht="15">
      <c r="A895" s="4" t="s">
        <v>1558</v>
      </c>
      <c r="B895" s="4" t="s">
        <v>1559</v>
      </c>
      <c r="C895" s="8">
        <v>300</v>
      </c>
      <c r="D895" s="10">
        <v>305</v>
      </c>
      <c r="E895" s="7">
        <f t="shared" si="30"/>
        <v>5</v>
      </c>
    </row>
    <row r="896" spans="1:5" ht="15">
      <c r="A896" s="4" t="s">
        <v>1560</v>
      </c>
      <c r="B896" s="4" t="s">
        <v>1561</v>
      </c>
      <c r="C896" s="8">
        <v>285</v>
      </c>
      <c r="D896" s="10">
        <v>280</v>
      </c>
      <c r="E896" s="7">
        <f t="shared" si="30"/>
        <v>-5</v>
      </c>
    </row>
    <row r="897" spans="1:5" ht="15">
      <c r="A897" s="4" t="s">
        <v>1562</v>
      </c>
      <c r="B897" s="4" t="s">
        <v>314</v>
      </c>
      <c r="C897" s="8">
        <v>315</v>
      </c>
      <c r="D897" s="10">
        <v>305</v>
      </c>
      <c r="E897" s="7">
        <f t="shared" si="30"/>
        <v>-10</v>
      </c>
    </row>
    <row r="898" spans="1:5" ht="15">
      <c r="A898" s="4" t="s">
        <v>1563</v>
      </c>
      <c r="B898" s="4" t="s">
        <v>1564</v>
      </c>
      <c r="C898" s="8">
        <v>295</v>
      </c>
      <c r="D898" s="10">
        <v>285</v>
      </c>
      <c r="E898" s="7">
        <f t="shared" si="30"/>
        <v>-10</v>
      </c>
    </row>
    <row r="899" spans="1:5" ht="15">
      <c r="A899" s="4" t="s">
        <v>1565</v>
      </c>
      <c r="B899" s="4" t="s">
        <v>1566</v>
      </c>
      <c r="C899" s="8">
        <v>290</v>
      </c>
      <c r="D899" s="10">
        <v>300</v>
      </c>
      <c r="E899" s="7">
        <f t="shared" si="30"/>
        <v>10</v>
      </c>
    </row>
    <row r="900" spans="1:5" ht="15">
      <c r="A900" s="4" t="s">
        <v>1567</v>
      </c>
      <c r="B900" s="4" t="s">
        <v>496</v>
      </c>
      <c r="C900" s="8">
        <v>300</v>
      </c>
      <c r="D900" s="10">
        <v>310</v>
      </c>
      <c r="E900" s="7">
        <f t="shared" si="30"/>
        <v>10</v>
      </c>
    </row>
    <row r="901" spans="1:5" ht="15">
      <c r="A901" s="4" t="s">
        <v>1568</v>
      </c>
      <c r="B901" s="4" t="s">
        <v>24</v>
      </c>
      <c r="C901" s="8">
        <v>365</v>
      </c>
      <c r="D901" s="10">
        <v>350</v>
      </c>
      <c r="E901" s="7">
        <f t="shared" si="30"/>
        <v>-15</v>
      </c>
    </row>
    <row r="902" spans="1:5" ht="15">
      <c r="A902" s="4" t="s">
        <v>1569</v>
      </c>
      <c r="B902" s="4" t="s">
        <v>558</v>
      </c>
      <c r="C902" s="8">
        <v>317</v>
      </c>
      <c r="D902" s="10">
        <v>285</v>
      </c>
      <c r="E902" s="7">
        <f t="shared" si="30"/>
        <v>-32</v>
      </c>
    </row>
    <row r="903" spans="1:5" ht="15">
      <c r="A903" s="4" t="s">
        <v>1570</v>
      </c>
      <c r="B903" s="4" t="s">
        <v>991</v>
      </c>
      <c r="C903" s="8">
        <v>320</v>
      </c>
      <c r="D903" s="10">
        <v>305</v>
      </c>
      <c r="E903" s="7">
        <f t="shared" si="30"/>
        <v>-15</v>
      </c>
    </row>
    <row r="904" spans="1:5" ht="15">
      <c r="A904" s="4" t="s">
        <v>1571</v>
      </c>
      <c r="B904" s="4" t="s">
        <v>1572</v>
      </c>
      <c r="C904" s="8">
        <v>290</v>
      </c>
      <c r="D904" s="10">
        <v>280</v>
      </c>
      <c r="E904" s="7">
        <f t="shared" si="30"/>
        <v>-10</v>
      </c>
    </row>
    <row r="905" spans="1:5" ht="15">
      <c r="A905" s="4" t="s">
        <v>1573</v>
      </c>
      <c r="B905" s="4" t="s">
        <v>1574</v>
      </c>
      <c r="C905" s="8">
        <v>300</v>
      </c>
      <c r="D905" s="10">
        <v>285</v>
      </c>
      <c r="E905" s="7">
        <f t="shared" si="30"/>
        <v>-15</v>
      </c>
    </row>
    <row r="906" spans="1:5" ht="15">
      <c r="A906" s="4" t="s">
        <v>1575</v>
      </c>
      <c r="B906" s="4" t="s">
        <v>1576</v>
      </c>
      <c r="C906" s="8">
        <v>315</v>
      </c>
      <c r="D906" s="10">
        <v>300</v>
      </c>
      <c r="E906" s="7">
        <f t="shared" si="30"/>
        <v>-15</v>
      </c>
    </row>
    <row r="907" spans="1:5" ht="15">
      <c r="A907" s="4" t="s">
        <v>1577</v>
      </c>
      <c r="B907" s="4" t="s">
        <v>1578</v>
      </c>
      <c r="C907" s="8">
        <v>305</v>
      </c>
      <c r="D907" s="10">
        <v>300</v>
      </c>
      <c r="E907" s="7">
        <f t="shared" si="30"/>
        <v>-5</v>
      </c>
    </row>
    <row r="908" spans="1:5" ht="15">
      <c r="A908" s="4" t="s">
        <v>1579</v>
      </c>
      <c r="B908" s="4" t="s">
        <v>76</v>
      </c>
      <c r="C908" s="8">
        <v>315</v>
      </c>
      <c r="D908" s="10">
        <v>300</v>
      </c>
      <c r="E908" s="7">
        <f t="shared" si="30"/>
        <v>-15</v>
      </c>
    </row>
    <row r="909" spans="1:5" ht="15">
      <c r="A909" s="4" t="s">
        <v>1580</v>
      </c>
      <c r="B909" s="4" t="s">
        <v>355</v>
      </c>
      <c r="C909" s="8">
        <v>390</v>
      </c>
      <c r="D909" s="10">
        <v>380</v>
      </c>
      <c r="E909" s="7">
        <f t="shared" si="30"/>
        <v>-10</v>
      </c>
    </row>
    <row r="910" spans="1:5" ht="15">
      <c r="A910" s="4" t="s">
        <v>1581</v>
      </c>
      <c r="B910" s="4" t="s">
        <v>1582</v>
      </c>
      <c r="C910" s="8">
        <v>295</v>
      </c>
      <c r="D910" s="10">
        <v>300</v>
      </c>
      <c r="E910" s="7">
        <f t="shared" si="30"/>
        <v>5</v>
      </c>
    </row>
    <row r="911" spans="1:5" ht="15">
      <c r="A911" s="4" t="s">
        <v>1583</v>
      </c>
      <c r="B911" s="4" t="s">
        <v>172</v>
      </c>
      <c r="C911" s="8">
        <v>285</v>
      </c>
      <c r="D911" s="10">
        <v>285</v>
      </c>
      <c r="E911" s="7">
        <f t="shared" si="30"/>
        <v>0</v>
      </c>
    </row>
    <row r="912" spans="1:5" ht="15">
      <c r="A912" s="4" t="s">
        <v>1584</v>
      </c>
      <c r="B912" s="4" t="s">
        <v>1585</v>
      </c>
      <c r="C912" s="8">
        <v>325</v>
      </c>
      <c r="D912" s="10">
        <v>333</v>
      </c>
      <c r="E912" s="7">
        <f t="shared" si="30"/>
        <v>8</v>
      </c>
    </row>
    <row r="913" spans="1:5" ht="15">
      <c r="A913" s="4" t="s">
        <v>1586</v>
      </c>
      <c r="B913" s="4" t="s">
        <v>1587</v>
      </c>
      <c r="C913" s="8">
        <v>370</v>
      </c>
      <c r="D913" s="10">
        <v>355</v>
      </c>
      <c r="E913" s="7">
        <f t="shared" si="30"/>
        <v>-15</v>
      </c>
    </row>
    <row r="914" spans="1:5" ht="15">
      <c r="A914" s="4" t="s">
        <v>1588</v>
      </c>
      <c r="B914" s="4" t="s">
        <v>194</v>
      </c>
      <c r="C914" s="8">
        <v>300</v>
      </c>
      <c r="D914" s="10">
        <v>290</v>
      </c>
      <c r="E914" s="7">
        <f t="shared" si="30"/>
        <v>-10</v>
      </c>
    </row>
    <row r="915" spans="1:5" ht="15">
      <c r="A915" s="4" t="s">
        <v>1589</v>
      </c>
      <c r="B915" s="4" t="s">
        <v>897</v>
      </c>
      <c r="C915" s="8">
        <v>430</v>
      </c>
      <c r="D915" s="10" t="s">
        <v>1759</v>
      </c>
      <c r="E915" s="7">
        <f>415-430</f>
        <v>-15</v>
      </c>
    </row>
    <row r="916" spans="1:5" ht="15">
      <c r="A916" s="4" t="s">
        <v>1590</v>
      </c>
      <c r="B916" s="4" t="s">
        <v>38</v>
      </c>
      <c r="D916" s="10">
        <v>300</v>
      </c>
      <c r="E916" s="7"/>
    </row>
    <row r="917" spans="1:5" ht="15">
      <c r="A917" s="4" t="s">
        <v>1591</v>
      </c>
      <c r="B917" s="4" t="s">
        <v>1592</v>
      </c>
      <c r="D917" s="10">
        <v>300</v>
      </c>
      <c r="E917" s="7"/>
    </row>
    <row r="918" spans="1:5" ht="15">
      <c r="A918" s="4" t="s">
        <v>1593</v>
      </c>
      <c r="B918" s="4" t="s">
        <v>556</v>
      </c>
      <c r="D918" s="10">
        <v>315</v>
      </c>
      <c r="E918" s="7"/>
    </row>
    <row r="919" spans="1:5" ht="15">
      <c r="A919" s="4" t="s">
        <v>1594</v>
      </c>
      <c r="B919" s="4" t="s">
        <v>1595</v>
      </c>
      <c r="D919" s="10">
        <v>285</v>
      </c>
      <c r="E919" s="7"/>
    </row>
    <row r="920" spans="1:5" ht="15">
      <c r="A920" s="4" t="s">
        <v>1596</v>
      </c>
      <c r="B920" s="4" t="s">
        <v>1597</v>
      </c>
      <c r="D920" s="10">
        <v>300</v>
      </c>
      <c r="E920" s="7"/>
    </row>
    <row r="921" spans="1:5" ht="15">
      <c r="A921" s="4" t="s">
        <v>1598</v>
      </c>
      <c r="B921" s="4" t="s">
        <v>192</v>
      </c>
      <c r="C921" s="8">
        <v>280</v>
      </c>
      <c r="D921" s="10">
        <v>280</v>
      </c>
      <c r="E921" s="7">
        <f>+D921-C921</f>
        <v>0</v>
      </c>
    </row>
    <row r="922" spans="1:5" ht="15">
      <c r="A922" s="4" t="s">
        <v>1599</v>
      </c>
      <c r="B922" s="4" t="s">
        <v>12</v>
      </c>
      <c r="C922" s="8" t="s">
        <v>1602</v>
      </c>
      <c r="D922" s="10" t="s">
        <v>1602</v>
      </c>
      <c r="E922" s="7"/>
    </row>
    <row r="923" spans="1:5" ht="15">
      <c r="A923" s="4" t="s">
        <v>1600</v>
      </c>
      <c r="B923" s="4" t="s">
        <v>16</v>
      </c>
      <c r="C923" s="8" t="s">
        <v>1602</v>
      </c>
      <c r="D923" s="10" t="s">
        <v>1602</v>
      </c>
      <c r="E923" s="7"/>
    </row>
    <row r="924" spans="1:5" ht="15">
      <c r="A924" s="4" t="s">
        <v>1601</v>
      </c>
      <c r="B924" s="4" t="s">
        <v>306</v>
      </c>
      <c r="C924" s="8" t="s">
        <v>1602</v>
      </c>
      <c r="D924" s="10" t="s">
        <v>1602</v>
      </c>
      <c r="E924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2015-08-17T10:54:06Z</dcterms:created>
  <dcterms:modified xsi:type="dcterms:W3CDTF">2015-08-18T09:48:10Z</dcterms:modified>
  <cp:category/>
  <cp:version/>
  <cp:contentType/>
  <cp:contentStatus/>
</cp:coreProperties>
</file>